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activeTab="0"/>
  </bookViews>
  <sheets>
    <sheet name="Przepływy" sheetId="1" r:id="rId1"/>
    <sheet name="Harmonogram" sheetId="2" r:id="rId2"/>
  </sheets>
  <definedNames>
    <definedName name="_xlnm.Print_Titles" localSheetId="1">'Harmonogram'!$A:$B</definedName>
    <definedName name="_xlnm.Print_Titles" localSheetId="0">'Przepływy'!$6:$7</definedName>
  </definedNames>
  <calcPr fullCalcOnLoad="1"/>
</workbook>
</file>

<file path=xl/sharedStrings.xml><?xml version="1.0" encoding="utf-8"?>
<sst xmlns="http://schemas.openxmlformats.org/spreadsheetml/2006/main" count="240" uniqueCount="117">
  <si>
    <t>ZESTAWIENIE PRZEPŁYWÓW PIENIĘŻNYCH</t>
  </si>
  <si>
    <t xml:space="preserve">      (w złotych)</t>
  </si>
  <si>
    <t>Wyszczególnienie</t>
  </si>
  <si>
    <t xml:space="preserve">      Podpis Wójta, Burmistrza, Prezydenta, Przewodniczącego Zarządu</t>
  </si>
  <si>
    <t xml:space="preserve"> - odsetki i dyskonto od wyemitowanych papierów wartościowych</t>
  </si>
  <si>
    <t>Wynik finansowy (I-II)</t>
  </si>
  <si>
    <t>raty</t>
  </si>
  <si>
    <t>odsetki</t>
  </si>
  <si>
    <t>Zadłużenie</t>
  </si>
  <si>
    <t>Lp.</t>
  </si>
  <si>
    <t>Załącznik Nr 2 
do wniosku o wydanie opinii</t>
  </si>
  <si>
    <t>I</t>
  </si>
  <si>
    <t>II</t>
  </si>
  <si>
    <t>III</t>
  </si>
  <si>
    <t>Załącznik nr 1 do wniosku o wydanie opinii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</si>
  <si>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</si>
  <si>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</si>
  <si>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</si>
  <si>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</si>
  <si>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</si>
  <si>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</si>
  <si>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</si>
  <si>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</si>
  <si>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</si>
  <si>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 xml:space="preserve">Wynik operacyjny brutto =
dochody bieżące - wydatki bieżące </t>
  </si>
  <si>
    <t>Rok 2019</t>
  </si>
  <si>
    <t>Rok 2020</t>
  </si>
  <si>
    <t>Rok 2021</t>
  </si>
  <si>
    <t>Rok 2022</t>
  </si>
  <si>
    <t>Rok 2023</t>
  </si>
  <si>
    <t>Rok 2024</t>
  </si>
  <si>
    <t>I. Ogółem dochody (1+2)</t>
  </si>
  <si>
    <t>Rok 2025</t>
  </si>
  <si>
    <t>V. Zadłużenie ogółem na koniec roku</t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</si>
  <si>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</si>
  <si>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</si>
  <si>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</si>
  <si>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</si>
  <si>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</si>
  <si>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Równowaga budżetowa</t>
  </si>
  <si>
    <t xml:space="preserve">4. Wydatki majątkowe </t>
  </si>
  <si>
    <t>II. Ogółem wydatki (3+4)</t>
  </si>
  <si>
    <t>X. Wyłączenia na podstawie art. 170 ust. 3 ustawy o finansach publicznych z dnia 30 czerwca 2005 r.</t>
  </si>
  <si>
    <t>IV</t>
  </si>
  <si>
    <t>Razem (zaciągnięte 
zobowiązania w latach poprzednich)</t>
  </si>
  <si>
    <t>Zaciągnięte zobowiązania z planowanych w roku budżetowym</t>
  </si>
  <si>
    <t xml:space="preserve">Pozostałe planowane do zaciągnięcia zobowiązania </t>
  </si>
  <si>
    <t>Razem (zaciągnięte z planowanych + planowane
 + wnioskowane
 zobowiązania)</t>
  </si>
  <si>
    <t>Ogółem (zaciągnięte + zaciągnięte z planowanych + planowane + wnioskowane zobowiązania)</t>
  </si>
  <si>
    <t xml:space="preserve">kredyt / kredyty </t>
  </si>
  <si>
    <t>pożyczka / pożyczki</t>
  </si>
  <si>
    <t>kredyt / kredyty</t>
  </si>
  <si>
    <t xml:space="preserve">pożyczka / pożyczki </t>
  </si>
  <si>
    <t>Rok 2026</t>
  </si>
  <si>
    <t>Rok 2027</t>
  </si>
  <si>
    <t>Rok 2028</t>
  </si>
  <si>
    <t>Rok 2029</t>
  </si>
  <si>
    <t>Rok 2030</t>
  </si>
  <si>
    <t>Rok 2031</t>
  </si>
  <si>
    <t>Rok 2032</t>
  </si>
  <si>
    <t>Rok 2033</t>
  </si>
  <si>
    <t>Rok 2034</t>
  </si>
  <si>
    <t>Rok 2035</t>
  </si>
  <si>
    <t>Rok 2036</t>
  </si>
  <si>
    <t>Rok 2037</t>
  </si>
  <si>
    <t>Rok 2038</t>
  </si>
  <si>
    <t>Rok 2039</t>
  </si>
  <si>
    <t>Rok 2040</t>
  </si>
  <si>
    <t>3. Wydatki bieżące, w tym:</t>
  </si>
  <si>
    <t xml:space="preserve"> - potencjalne spłaty poręczeń wraz z odsetkami</t>
  </si>
  <si>
    <t xml:space="preserve"> - odsetki od kredytów i pożyczek</t>
  </si>
  <si>
    <t>III. Przychody ogółem, w tym:</t>
  </si>
  <si>
    <t xml:space="preserve"> - kredyty</t>
  </si>
  <si>
    <t xml:space="preserve"> - pożyczki</t>
  </si>
  <si>
    <t xml:space="preserve"> - wolne środki</t>
  </si>
  <si>
    <t xml:space="preserve"> - spłata pożyczek udzielonych</t>
  </si>
  <si>
    <t>IV. Rozchody ogółem, w tym:</t>
  </si>
  <si>
    <t xml:space="preserve"> - spłaty kredytów i pożyczek</t>
  </si>
  <si>
    <t xml:space="preserve"> - wykup papierów wartościowych (obligacji)</t>
  </si>
  <si>
    <t xml:space="preserve"> - pozostałe rozchody (pożyczki udzielone, inne cele)</t>
  </si>
  <si>
    <t xml:space="preserve"> - nadwyżka z lat ubiegłych</t>
  </si>
  <si>
    <t xml:space="preserve"> - prywatyzacja majątku jst</t>
  </si>
  <si>
    <t>XI. Wskaźnik w % liczony wg  art. 169 ustawy o finansach publicznych z dnia 30 czerwca 2005 r. (bez wyłączeń)</t>
  </si>
  <si>
    <t>XI. Wskaźnik w % liczony wg  art. 169 ustawy o finansach publicznych z dnia 30 czerwca 2005 r. (z wyłączeniami)</t>
  </si>
  <si>
    <t>Wskaźnik pokrycia wydatków bieżących = Dochody bieżące / Wydatki bieżące x 100%</t>
  </si>
  <si>
    <r>
      <t xml:space="preserve">VII Zobowiązania wymagalne                                </t>
    </r>
    <r>
      <rPr>
        <b/>
        <i/>
        <sz val="10"/>
        <rFont val="Arial CE"/>
        <family val="2"/>
      </rPr>
      <t>(na dzień sporządzenia przepływów)</t>
    </r>
  </si>
  <si>
    <t>VIII. Umowy o terminie płatności dłuższym niż 6 miesięcy (łącznie z leasingiem)</t>
  </si>
  <si>
    <t>XII. Wyłączenia na podstawie art. 169 ust. 3 ustawy o finansach publicznych z dnia 30 czerwca 2005 r. (raty i odsetki) i art. 243 ustawy  o finansach publicznych z 27 sierpnia 2009 r.</t>
  </si>
  <si>
    <t>Miejscowość i data sporządzenia:</t>
  </si>
  <si>
    <t>Sprawdzenie  relacji zadanej wzorem  z art. 243 ustawy o finansach publicznych z 27 sierpnia 2009 r. (TAK/NIE)</t>
  </si>
  <si>
    <t>wykup papierów wartościowych</t>
  </si>
  <si>
    <t>Rok 2041</t>
  </si>
  <si>
    <t>Rok 2042</t>
  </si>
  <si>
    <t>Rok 2043</t>
  </si>
  <si>
    <t>Rok 2044</t>
  </si>
  <si>
    <t>Rok 2045</t>
  </si>
  <si>
    <t>Rok 2046</t>
  </si>
  <si>
    <t>Rok 2047</t>
  </si>
  <si>
    <t>Rok 2048</t>
  </si>
  <si>
    <t>Rok 2049</t>
  </si>
  <si>
    <t>Rok 2050</t>
  </si>
  <si>
    <t xml:space="preserve"> - wnioskowany (kredyt, pożyczka, obligacje)</t>
  </si>
  <si>
    <t>Harmonogram spłat kredytów i pożyczek oraz wykupu papierów wartościowych</t>
  </si>
  <si>
    <t>1. Dochody bieżące</t>
  </si>
  <si>
    <t>2. Dochody majątkowe, w tym:</t>
  </si>
  <si>
    <t>VI. Umorzenia pożyczek i kredytów</t>
  </si>
  <si>
    <t>Wnioskowane do zaciągnięcia zobowiązania w roku budżetowym, w tym:</t>
  </si>
  <si>
    <t>Zaciągnięte zobowiązania w latach poprzednich, w tym:</t>
  </si>
  <si>
    <t>2.1 Dochody ze sprzedaży majątku                       (§ 077, § 078, § 087)</t>
  </si>
  <si>
    <t xml:space="preserve"> - papiery wartościowe (obligacje)</t>
  </si>
  <si>
    <t>Wykonanie       2008 rok</t>
  </si>
  <si>
    <t>Wykonanie        2009 rok</t>
  </si>
  <si>
    <t xml:space="preserve">Plan po zmianach            roku bieżącego (2011) na dzień sporządzenia zestawienia </t>
  </si>
  <si>
    <t>Wykonanie        2010 rok</t>
  </si>
  <si>
    <t>Telefon kontaktowy:68 371 21 55</t>
  </si>
  <si>
    <t>Podpis Skarbnika Beata Jałocha</t>
  </si>
  <si>
    <t>Brody,27-10-2011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</si>
</sst>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  <font>
      <b/>
      <sz val="8"/>
      <name val="Arial CE"/>
      <family val="0"/>
    </font>
    <font>
      <b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4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1" applyNumberFormat="0" applyAlignment="0" applyProtection="0"/>
    <xf numFmtId="0" fontId="21" fillId="14" borderId="2" applyNumberFormat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29" fillId="14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7" fillId="7" borderId="1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7" fillId="7" borderId="10" xfId="0" applyNumberFormat="1" applyFont="1" applyFill="1" applyBorder="1" applyAlignment="1" applyProtection="1">
      <alignment vertical="center" wrapText="1"/>
      <protection locked="0"/>
    </xf>
    <xf numFmtId="4" fontId="2" fillId="7" borderId="11" xfId="0" applyNumberFormat="1" applyFont="1" applyFill="1" applyBorder="1" applyAlignment="1" applyProtection="1">
      <alignment vertical="center" wrapText="1"/>
      <protection locked="0"/>
    </xf>
    <xf numFmtId="4" fontId="2" fillId="7" borderId="12" xfId="0" applyNumberFormat="1" applyFont="1" applyFill="1" applyBorder="1" applyAlignment="1" applyProtection="1">
      <alignment vertical="center" wrapText="1"/>
      <protection locked="0"/>
    </xf>
    <xf numFmtId="4" fontId="2" fillId="7" borderId="13" xfId="0" applyNumberFormat="1" applyFont="1" applyFill="1" applyBorder="1" applyAlignment="1" applyProtection="1">
      <alignment vertical="center" wrapText="1"/>
      <protection locked="0"/>
    </xf>
    <xf numFmtId="4" fontId="2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14" xfId="0" applyNumberFormat="1" applyFont="1" applyFill="1" applyBorder="1" applyAlignment="1" applyProtection="1">
      <alignment vertical="center" wrapText="1"/>
      <protection locked="0"/>
    </xf>
    <xf numFmtId="4" fontId="5" fillId="7" borderId="13" xfId="0" applyNumberFormat="1" applyFont="1" applyFill="1" applyBorder="1" applyAlignment="1" applyProtection="1">
      <alignment vertical="center" wrapText="1"/>
      <protection locked="0"/>
    </xf>
    <xf numFmtId="4" fontId="5" fillId="7" borderId="15" xfId="0" applyNumberFormat="1" applyFont="1" applyFill="1" applyBorder="1" applyAlignment="1" applyProtection="1">
      <alignment vertical="center" wrapText="1"/>
      <protection locked="0"/>
    </xf>
    <xf numFmtId="4" fontId="5" fillId="7" borderId="11" xfId="0" applyNumberFormat="1" applyFont="1" applyFill="1" applyBorder="1" applyAlignment="1" applyProtection="1">
      <alignment vertical="center" wrapText="1"/>
      <protection locked="0"/>
    </xf>
    <xf numFmtId="4" fontId="15" fillId="7" borderId="13" xfId="0" applyNumberFormat="1" applyFont="1" applyFill="1" applyBorder="1" applyAlignment="1" applyProtection="1">
      <alignment horizontal="center" vertical="center" wrapText="1"/>
      <protection/>
    </xf>
    <xf numFmtId="4" fontId="4" fillId="18" borderId="13" xfId="0" applyNumberFormat="1" applyFont="1" applyFill="1" applyBorder="1" applyAlignment="1" applyProtection="1">
      <alignment vertical="center" wrapText="1"/>
      <protection/>
    </xf>
    <xf numFmtId="4" fontId="4" fillId="6" borderId="13" xfId="0" applyNumberFormat="1" applyFont="1" applyFill="1" applyBorder="1" applyAlignment="1" applyProtection="1">
      <alignment vertical="center" wrapText="1"/>
      <protection/>
    </xf>
    <xf numFmtId="4" fontId="4" fillId="19" borderId="13" xfId="0" applyNumberFormat="1" applyFont="1" applyFill="1" applyBorder="1" applyAlignment="1" applyProtection="1">
      <alignment vertical="center" wrapText="1"/>
      <protection locked="0"/>
    </xf>
    <xf numFmtId="4" fontId="4" fillId="19" borderId="13" xfId="0" applyNumberFormat="1" applyFont="1" applyFill="1" applyBorder="1" applyAlignment="1" applyProtection="1">
      <alignment vertical="center" wrapText="1"/>
      <protection/>
    </xf>
    <xf numFmtId="4" fontId="4" fillId="19" borderId="16" xfId="0" applyNumberFormat="1" applyFont="1" applyFill="1" applyBorder="1" applyAlignment="1" applyProtection="1">
      <alignment vertical="center" wrapText="1"/>
      <protection locked="0"/>
    </xf>
    <xf numFmtId="4" fontId="4" fillId="15" borderId="16" xfId="0" applyNumberFormat="1" applyFont="1" applyFill="1" applyBorder="1" applyAlignment="1" applyProtection="1">
      <alignment vertical="center" wrapText="1"/>
      <protection locked="0"/>
    </xf>
    <xf numFmtId="4" fontId="4" fillId="19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 applyProtection="1">
      <alignment vertical="center" wrapText="1"/>
      <protection/>
    </xf>
    <xf numFmtId="0" fontId="4" fillId="7" borderId="12" xfId="0" applyFont="1" applyFill="1" applyBorder="1" applyAlignment="1" applyProtection="1">
      <alignment vertical="center" wrapText="1"/>
      <protection/>
    </xf>
    <xf numFmtId="0" fontId="4" fillId="7" borderId="13" xfId="0" applyFont="1" applyFill="1" applyBorder="1" applyAlignment="1" applyProtection="1">
      <alignment vertical="center" wrapText="1"/>
      <protection/>
    </xf>
    <xf numFmtId="0" fontId="1" fillId="20" borderId="13" xfId="0" applyFont="1" applyFill="1" applyBorder="1" applyAlignment="1" applyProtection="1">
      <alignment/>
      <protection/>
    </xf>
    <xf numFmtId="0" fontId="1" fillId="20" borderId="10" xfId="0" applyFont="1" applyFill="1" applyBorder="1" applyAlignment="1" applyProtection="1">
      <alignment vertical="center" wrapText="1"/>
      <protection/>
    </xf>
    <xf numFmtId="0" fontId="12" fillId="21" borderId="17" xfId="0" applyFont="1" applyFill="1" applyBorder="1" applyAlignment="1" applyProtection="1">
      <alignment vertical="center" wrapText="1"/>
      <protection/>
    </xf>
    <xf numFmtId="0" fontId="1" fillId="20" borderId="13" xfId="0" applyFont="1" applyFill="1" applyBorder="1" applyAlignment="1" applyProtection="1">
      <alignment vertical="center" wrapText="1"/>
      <protection/>
    </xf>
    <xf numFmtId="0" fontId="12" fillId="21" borderId="18" xfId="0" applyFont="1" applyFill="1" applyBorder="1" applyAlignment="1" applyProtection="1">
      <alignment vertical="center" wrapText="1"/>
      <protection/>
    </xf>
    <xf numFmtId="0" fontId="1" fillId="7" borderId="14" xfId="0" applyFont="1" applyFill="1" applyBorder="1" applyAlignment="1" applyProtection="1">
      <alignment vertical="center" wrapText="1"/>
      <protection/>
    </xf>
    <xf numFmtId="0" fontId="1" fillId="21" borderId="18" xfId="0" applyFont="1" applyFill="1" applyBorder="1" applyAlignment="1" applyProtection="1">
      <alignment vertical="center" wrapText="1"/>
      <protection/>
    </xf>
    <xf numFmtId="0" fontId="4" fillId="7" borderId="14" xfId="0" applyFont="1" applyFill="1" applyBorder="1" applyAlignment="1" applyProtection="1">
      <alignment vertical="center" wrapText="1"/>
      <protection/>
    </xf>
    <xf numFmtId="0" fontId="1" fillId="7" borderId="13" xfId="0" applyFont="1" applyFill="1" applyBorder="1" applyAlignment="1" applyProtection="1">
      <alignment vertical="center" wrapText="1"/>
      <protection/>
    </xf>
    <xf numFmtId="0" fontId="1" fillId="19" borderId="16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1" fillId="6" borderId="13" xfId="0" applyFont="1" applyFill="1" applyBorder="1" applyAlignment="1" applyProtection="1">
      <alignment vertical="center" wrapText="1"/>
      <protection/>
    </xf>
    <xf numFmtId="0" fontId="1" fillId="19" borderId="13" xfId="0" applyFont="1" applyFill="1" applyBorder="1" applyAlignment="1" applyProtection="1">
      <alignment vertical="center" wrapText="1"/>
      <protection/>
    </xf>
    <xf numFmtId="0" fontId="1" fillId="15" borderId="16" xfId="0" applyFont="1" applyFill="1" applyBorder="1" applyAlignment="1" applyProtection="1">
      <alignment vertical="center" wrapText="1"/>
      <protection/>
    </xf>
    <xf numFmtId="0" fontId="1" fillId="22" borderId="16" xfId="0" applyFont="1" applyFill="1" applyBorder="1" applyAlignment="1" applyProtection="1">
      <alignment vertical="center" wrapText="1"/>
      <protection/>
    </xf>
    <xf numFmtId="0" fontId="1" fillId="18" borderId="16" xfId="0" applyFont="1" applyFill="1" applyBorder="1" applyAlignment="1" applyProtection="1">
      <alignment vertical="center" wrapText="1"/>
      <protection/>
    </xf>
    <xf numFmtId="0" fontId="17" fillId="18" borderId="14" xfId="52" applyFont="1" applyFill="1" applyBorder="1" applyAlignment="1" applyProtection="1">
      <alignment vertical="center" wrapText="1"/>
      <protection/>
    </xf>
    <xf numFmtId="4" fontId="4" fillId="20" borderId="13" xfId="0" applyNumberFormat="1" applyFont="1" applyFill="1" applyBorder="1" applyAlignment="1" applyProtection="1">
      <alignment vertical="center" wrapText="1"/>
      <protection locked="0"/>
    </xf>
    <xf numFmtId="4" fontId="16" fillId="2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" fontId="4" fillId="20" borderId="13" xfId="0" applyNumberFormat="1" applyFont="1" applyFill="1" applyBorder="1" applyAlignment="1" applyProtection="1">
      <alignment horizontal="right" vertical="center"/>
      <protection locked="0"/>
    </xf>
    <xf numFmtId="4" fontId="4" fillId="20" borderId="1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" fontId="4" fillId="21" borderId="17" xfId="0" applyNumberFormat="1" applyFont="1" applyFill="1" applyBorder="1" applyAlignment="1" applyProtection="1">
      <alignment vertical="center" wrapText="1"/>
      <protection/>
    </xf>
    <xf numFmtId="4" fontId="4" fillId="21" borderId="18" xfId="0" applyNumberFormat="1" applyFont="1" applyFill="1" applyBorder="1" applyAlignment="1" applyProtection="1">
      <alignment vertical="center" wrapText="1"/>
      <protection/>
    </xf>
    <xf numFmtId="4" fontId="4" fillId="7" borderId="14" xfId="0" applyNumberFormat="1" applyFont="1" applyFill="1" applyBorder="1" applyAlignment="1" applyProtection="1">
      <alignment vertical="center" wrapText="1"/>
      <protection/>
    </xf>
    <xf numFmtId="4" fontId="4" fillId="21" borderId="18" xfId="0" applyNumberFormat="1" applyFont="1" applyFill="1" applyBorder="1" applyAlignment="1" applyProtection="1">
      <alignment vertical="center" wrapText="1"/>
      <protection/>
    </xf>
    <xf numFmtId="4" fontId="4" fillId="15" borderId="16" xfId="0" applyNumberFormat="1" applyFont="1" applyFill="1" applyBorder="1" applyAlignment="1" applyProtection="1">
      <alignment vertical="center" wrapText="1"/>
      <protection/>
    </xf>
    <xf numFmtId="4" fontId="4" fillId="22" borderId="16" xfId="0" applyNumberFormat="1" applyFont="1" applyFill="1" applyBorder="1" applyAlignment="1" applyProtection="1">
      <alignment horizontal="center" vertical="center" wrapText="1"/>
      <protection/>
    </xf>
    <xf numFmtId="4" fontId="4" fillId="22" borderId="16" xfId="0" applyNumberFormat="1" applyFont="1" applyFill="1" applyBorder="1" applyAlignment="1" applyProtection="1">
      <alignment vertical="center" wrapText="1"/>
      <protection/>
    </xf>
    <xf numFmtId="10" fontId="4" fillId="18" borderId="16" xfId="0" applyNumberFormat="1" applyFont="1" applyFill="1" applyBorder="1" applyAlignment="1" applyProtection="1">
      <alignment vertical="center" wrapText="1"/>
      <protection/>
    </xf>
    <xf numFmtId="4" fontId="14" fillId="18" borderId="16" xfId="52" applyNumberFormat="1" applyFont="1" applyFill="1" applyBorder="1" applyAlignment="1" applyProtection="1">
      <alignment vertical="center" wrapText="1"/>
      <protection/>
    </xf>
    <xf numFmtId="4" fontId="13" fillId="18" borderId="16" xfId="52" applyNumberFormat="1" applyFont="1" applyFill="1" applyBorder="1" applyAlignment="1" applyProtection="1">
      <alignment horizontal="center" vertical="center"/>
      <protection/>
    </xf>
    <xf numFmtId="0" fontId="0" fillId="6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" fillId="23" borderId="19" xfId="0" applyFont="1" applyFill="1" applyBorder="1" applyAlignment="1" applyProtection="1">
      <alignment/>
      <protection/>
    </xf>
    <xf numFmtId="0" fontId="1" fillId="23" borderId="18" xfId="0" applyFont="1" applyFill="1" applyBorder="1" applyAlignment="1" applyProtection="1">
      <alignment horizontal="left" vertical="center" wrapText="1"/>
      <protection/>
    </xf>
    <xf numFmtId="0" fontId="0" fillId="14" borderId="20" xfId="0" applyFont="1" applyFill="1" applyBorder="1" applyAlignment="1" applyProtection="1">
      <alignment horizontal="center" vertical="center"/>
      <protection/>
    </xf>
    <xf numFmtId="0" fontId="1" fillId="14" borderId="21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23" borderId="19" xfId="0" applyFill="1" applyBorder="1" applyAlignment="1" applyProtection="1">
      <alignment/>
      <protection/>
    </xf>
    <xf numFmtId="0" fontId="1" fillId="23" borderId="18" xfId="0" applyFont="1" applyFill="1" applyBorder="1" applyAlignment="1" applyProtection="1">
      <alignment wrapText="1"/>
      <protection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14" borderId="21" xfId="0" applyNumberFormat="1" applyFont="1" applyFill="1" applyBorder="1" applyAlignment="1" applyProtection="1">
      <alignment horizontal="right"/>
      <protection locked="0"/>
    </xf>
    <xf numFmtId="4" fontId="0" fillId="0" borderId="23" xfId="0" applyNumberFormat="1" applyFill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1" fillId="23" borderId="18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view="pageBreakPreview" zoomScaleSheetLayoutView="100" zoomScalePageLayoutView="0" workbookViewId="0" topLeftCell="A1">
      <pane xSplit="1" ySplit="7" topLeftCell="E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9.00390625" defaultRowHeight="12.75"/>
  <cols>
    <col min="1" max="1" width="37.875" style="13" customWidth="1"/>
    <col min="2" max="4" width="14.125" style="0" customWidth="1"/>
    <col min="5" max="5" width="14.875" style="0" customWidth="1"/>
    <col min="6" max="44" width="12.75390625" style="0" customWidth="1"/>
    <col min="45" max="16384" width="9.125" style="1" customWidth="1"/>
  </cols>
  <sheetData>
    <row r="1" spans="1:47" ht="21" customHeight="1">
      <c r="A1" s="53"/>
      <c r="B1" s="3"/>
      <c r="C1" s="3"/>
      <c r="D1" s="3"/>
      <c r="E1" s="3"/>
      <c r="F1" s="4"/>
      <c r="G1" s="4"/>
      <c r="H1" s="54"/>
      <c r="I1" s="54" t="s">
        <v>14</v>
      </c>
      <c r="J1" s="54"/>
      <c r="K1" s="54"/>
      <c r="L1" s="55"/>
      <c r="M1" s="56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  <c r="AT1" s="59"/>
      <c r="AU1" s="59"/>
    </row>
    <row r="2" spans="1:47" ht="21" customHeight="1">
      <c r="A2" s="10"/>
      <c r="B2" s="3"/>
      <c r="C2" s="3"/>
      <c r="D2" s="3"/>
      <c r="E2" s="3"/>
      <c r="F2" s="4"/>
      <c r="G2" s="54"/>
      <c r="H2" s="54"/>
      <c r="I2" s="54"/>
      <c r="J2" s="54"/>
      <c r="K2" s="54"/>
      <c r="L2" s="58"/>
      <c r="M2" s="56"/>
      <c r="N2" s="57"/>
      <c r="O2" s="57"/>
      <c r="P2" s="57"/>
      <c r="Q2" s="57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59"/>
      <c r="AU2" s="59"/>
    </row>
    <row r="3" spans="1:47" ht="18">
      <c r="A3" s="60"/>
      <c r="B3" s="4"/>
      <c r="C3" s="4"/>
      <c r="D3" s="4"/>
      <c r="E3" s="3"/>
      <c r="F3" s="61" t="s">
        <v>0</v>
      </c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59"/>
      <c r="AT3" s="59"/>
      <c r="AU3" s="59"/>
    </row>
    <row r="4" spans="1:47" ht="13.5" customHeight="1">
      <c r="A4" s="53"/>
      <c r="B4" s="56"/>
      <c r="C4" s="56"/>
      <c r="D4" s="56"/>
      <c r="E4" s="4"/>
      <c r="F4" s="3"/>
      <c r="G4" s="6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3" t="s">
        <v>1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9"/>
      <c r="AT4" s="59"/>
      <c r="AU4" s="59"/>
    </row>
    <row r="5" spans="1:47" ht="3.75" customHeight="1" hidden="1">
      <c r="A5" s="5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59"/>
      <c r="AT5" s="59"/>
      <c r="AU5" s="59"/>
    </row>
    <row r="6" spans="1:47" ht="38.25" customHeight="1">
      <c r="A6" s="65" t="s">
        <v>2</v>
      </c>
      <c r="B6" s="66" t="s">
        <v>110</v>
      </c>
      <c r="C6" s="66" t="s">
        <v>111</v>
      </c>
      <c r="D6" s="66" t="s">
        <v>113</v>
      </c>
      <c r="E6" s="118" t="s">
        <v>112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59"/>
      <c r="AT6" s="59"/>
      <c r="AU6" s="59"/>
    </row>
    <row r="7" spans="1:47" ht="35.25" customHeight="1">
      <c r="A7" s="68"/>
      <c r="B7" s="69"/>
      <c r="C7" s="69"/>
      <c r="D7" s="69"/>
      <c r="E7" s="119"/>
      <c r="F7" s="70">
        <v>2012</v>
      </c>
      <c r="G7" s="70">
        <v>2013</v>
      </c>
      <c r="H7" s="70">
        <v>2014</v>
      </c>
      <c r="I7" s="70">
        <v>2015</v>
      </c>
      <c r="J7" s="70">
        <v>2016</v>
      </c>
      <c r="K7" s="70">
        <v>2017</v>
      </c>
      <c r="L7" s="70">
        <v>2018</v>
      </c>
      <c r="M7" s="70">
        <v>2019</v>
      </c>
      <c r="N7" s="70">
        <v>2020</v>
      </c>
      <c r="O7" s="70">
        <v>2021</v>
      </c>
      <c r="P7" s="70">
        <v>2022</v>
      </c>
      <c r="Q7" s="70">
        <v>2023</v>
      </c>
      <c r="R7" s="70">
        <v>2024</v>
      </c>
      <c r="S7" s="70">
        <v>2025</v>
      </c>
      <c r="T7" s="70">
        <v>2026</v>
      </c>
      <c r="U7" s="70">
        <v>2027</v>
      </c>
      <c r="V7" s="70">
        <v>2028</v>
      </c>
      <c r="W7" s="70">
        <v>2029</v>
      </c>
      <c r="X7" s="70">
        <v>2030</v>
      </c>
      <c r="Y7" s="70">
        <v>2031</v>
      </c>
      <c r="Z7" s="70">
        <v>2032</v>
      </c>
      <c r="AA7" s="70">
        <v>2033</v>
      </c>
      <c r="AB7" s="70">
        <v>2034</v>
      </c>
      <c r="AC7" s="70">
        <v>2035</v>
      </c>
      <c r="AD7" s="70">
        <v>2036</v>
      </c>
      <c r="AE7" s="70">
        <v>2037</v>
      </c>
      <c r="AF7" s="70">
        <v>2038</v>
      </c>
      <c r="AG7" s="70">
        <v>2039</v>
      </c>
      <c r="AH7" s="70">
        <v>2040</v>
      </c>
      <c r="AI7" s="70">
        <v>2041</v>
      </c>
      <c r="AJ7" s="70">
        <v>2042</v>
      </c>
      <c r="AK7" s="70">
        <v>2043</v>
      </c>
      <c r="AL7" s="70">
        <v>2044</v>
      </c>
      <c r="AM7" s="70">
        <v>2045</v>
      </c>
      <c r="AN7" s="70">
        <v>2046</v>
      </c>
      <c r="AO7" s="70">
        <v>2047</v>
      </c>
      <c r="AP7" s="70">
        <v>2048</v>
      </c>
      <c r="AQ7" s="70">
        <v>2049</v>
      </c>
      <c r="AR7" s="70">
        <v>2050</v>
      </c>
      <c r="AS7" s="59"/>
      <c r="AT7" s="59"/>
      <c r="AU7" s="59"/>
    </row>
    <row r="8" spans="1:47" ht="15" customHeight="1">
      <c r="A8" s="34" t="s">
        <v>103</v>
      </c>
      <c r="B8" s="71">
        <v>8178900.77</v>
      </c>
      <c r="C8" s="71">
        <v>8638573.52</v>
      </c>
      <c r="D8" s="71">
        <v>8788673.3</v>
      </c>
      <c r="E8" s="71">
        <v>8831735</v>
      </c>
      <c r="F8" s="71">
        <v>8346147</v>
      </c>
      <c r="G8" s="71">
        <v>9250027</v>
      </c>
      <c r="H8" s="71">
        <v>9334000</v>
      </c>
      <c r="I8" s="71">
        <v>9532470</v>
      </c>
      <c r="J8" s="71">
        <v>9824444</v>
      </c>
      <c r="K8" s="71">
        <v>10125177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59"/>
      <c r="AT8" s="59"/>
      <c r="AU8" s="59"/>
    </row>
    <row r="9" spans="1:47" s="6" customFormat="1" ht="13.5" customHeight="1">
      <c r="A9" s="35" t="s">
        <v>104</v>
      </c>
      <c r="B9" s="72">
        <v>1262374.39</v>
      </c>
      <c r="C9" s="72">
        <v>90930.3</v>
      </c>
      <c r="D9" s="72">
        <v>121354.48</v>
      </c>
      <c r="E9" s="72">
        <v>1443101</v>
      </c>
      <c r="F9" s="72">
        <v>260000</v>
      </c>
      <c r="G9" s="72">
        <v>110000</v>
      </c>
      <c r="H9" s="72">
        <v>115000</v>
      </c>
      <c r="I9" s="72">
        <v>200000</v>
      </c>
      <c r="J9" s="72">
        <v>200000</v>
      </c>
      <c r="K9" s="72">
        <v>200000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8"/>
      <c r="AT9" s="8"/>
      <c r="AU9" s="8"/>
    </row>
    <row r="10" spans="1:44" s="8" customFormat="1" ht="28.5" customHeight="1">
      <c r="A10" s="11" t="s">
        <v>108</v>
      </c>
      <c r="B10" s="14">
        <v>278350.5</v>
      </c>
      <c r="C10" s="14">
        <v>56093.81</v>
      </c>
      <c r="D10" s="14">
        <v>121354.48</v>
      </c>
      <c r="E10" s="14">
        <v>171526</v>
      </c>
      <c r="F10" s="14">
        <v>110000</v>
      </c>
      <c r="G10" s="14">
        <v>110000</v>
      </c>
      <c r="H10" s="14">
        <v>115000</v>
      </c>
      <c r="I10" s="14">
        <v>200000</v>
      </c>
      <c r="J10" s="14">
        <v>200000</v>
      </c>
      <c r="K10" s="14">
        <v>200000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7" s="2" customFormat="1" ht="20.25" customHeight="1" thickBot="1">
      <c r="A11" s="36" t="s">
        <v>31</v>
      </c>
      <c r="B11" s="80">
        <f aca="true" t="shared" si="0" ref="B11:AR11">B8+B9</f>
        <v>9441275.16</v>
      </c>
      <c r="C11" s="80">
        <f t="shared" si="0"/>
        <v>8729503.82</v>
      </c>
      <c r="D11" s="80">
        <f t="shared" si="0"/>
        <v>8910027.780000001</v>
      </c>
      <c r="E11" s="80">
        <f t="shared" si="0"/>
        <v>10274836</v>
      </c>
      <c r="F11" s="80">
        <f t="shared" si="0"/>
        <v>8606147</v>
      </c>
      <c r="G11" s="80">
        <f t="shared" si="0"/>
        <v>9360027</v>
      </c>
      <c r="H11" s="80">
        <f t="shared" si="0"/>
        <v>9449000</v>
      </c>
      <c r="I11" s="80">
        <f t="shared" si="0"/>
        <v>9732470</v>
      </c>
      <c r="J11" s="80">
        <f t="shared" si="0"/>
        <v>10024444</v>
      </c>
      <c r="K11" s="80">
        <f t="shared" si="0"/>
        <v>10325177</v>
      </c>
      <c r="L11" s="80">
        <f t="shared" si="0"/>
        <v>0</v>
      </c>
      <c r="M11" s="80">
        <f t="shared" si="0"/>
        <v>0</v>
      </c>
      <c r="N11" s="80">
        <f t="shared" si="0"/>
        <v>0</v>
      </c>
      <c r="O11" s="80">
        <f t="shared" si="0"/>
        <v>0</v>
      </c>
      <c r="P11" s="80">
        <f t="shared" si="0"/>
        <v>0</v>
      </c>
      <c r="Q11" s="80">
        <f t="shared" si="0"/>
        <v>0</v>
      </c>
      <c r="R11" s="80">
        <f t="shared" si="0"/>
        <v>0</v>
      </c>
      <c r="S11" s="80">
        <f t="shared" si="0"/>
        <v>0</v>
      </c>
      <c r="T11" s="80">
        <f t="shared" si="0"/>
        <v>0</v>
      </c>
      <c r="U11" s="80">
        <f t="shared" si="0"/>
        <v>0</v>
      </c>
      <c r="V11" s="80">
        <f t="shared" si="0"/>
        <v>0</v>
      </c>
      <c r="W11" s="80">
        <f t="shared" si="0"/>
        <v>0</v>
      </c>
      <c r="X11" s="80">
        <f t="shared" si="0"/>
        <v>0</v>
      </c>
      <c r="Y11" s="80">
        <f t="shared" si="0"/>
        <v>0</v>
      </c>
      <c r="Z11" s="80">
        <f t="shared" si="0"/>
        <v>0</v>
      </c>
      <c r="AA11" s="80">
        <f t="shared" si="0"/>
        <v>0</v>
      </c>
      <c r="AB11" s="80">
        <f t="shared" si="0"/>
        <v>0</v>
      </c>
      <c r="AC11" s="80">
        <f t="shared" si="0"/>
        <v>0</v>
      </c>
      <c r="AD11" s="80">
        <f t="shared" si="0"/>
        <v>0</v>
      </c>
      <c r="AE11" s="80">
        <f t="shared" si="0"/>
        <v>0</v>
      </c>
      <c r="AF11" s="80">
        <f t="shared" si="0"/>
        <v>0</v>
      </c>
      <c r="AG11" s="80">
        <f t="shared" si="0"/>
        <v>0</v>
      </c>
      <c r="AH11" s="80">
        <f t="shared" si="0"/>
        <v>0</v>
      </c>
      <c r="AI11" s="80">
        <f t="shared" si="0"/>
        <v>0</v>
      </c>
      <c r="AJ11" s="80">
        <f t="shared" si="0"/>
        <v>0</v>
      </c>
      <c r="AK11" s="80">
        <f t="shared" si="0"/>
        <v>0</v>
      </c>
      <c r="AL11" s="80">
        <f t="shared" si="0"/>
        <v>0</v>
      </c>
      <c r="AM11" s="80">
        <f t="shared" si="0"/>
        <v>0</v>
      </c>
      <c r="AN11" s="80">
        <f t="shared" si="0"/>
        <v>0</v>
      </c>
      <c r="AO11" s="80">
        <f t="shared" si="0"/>
        <v>0</v>
      </c>
      <c r="AP11" s="80">
        <f t="shared" si="0"/>
        <v>0</v>
      </c>
      <c r="AQ11" s="80">
        <f t="shared" si="0"/>
        <v>0</v>
      </c>
      <c r="AR11" s="80">
        <f t="shared" si="0"/>
        <v>0</v>
      </c>
      <c r="AS11" s="6"/>
      <c r="AT11" s="8"/>
      <c r="AU11" s="8"/>
    </row>
    <row r="12" spans="1:44" s="8" customFormat="1" ht="13.5" customHeight="1">
      <c r="A12" s="37" t="s">
        <v>68</v>
      </c>
      <c r="B12" s="51">
        <v>7223537.38</v>
      </c>
      <c r="C12" s="51">
        <v>7595557.86</v>
      </c>
      <c r="D12" s="51">
        <v>8150286.47</v>
      </c>
      <c r="E12" s="51">
        <v>8559529</v>
      </c>
      <c r="F12" s="51">
        <v>8050000</v>
      </c>
      <c r="G12" s="51">
        <v>9010027</v>
      </c>
      <c r="H12" s="51">
        <v>8904000</v>
      </c>
      <c r="I12" s="51">
        <v>9166420</v>
      </c>
      <c r="J12" s="51">
        <v>9636863</v>
      </c>
      <c r="K12" s="51">
        <v>9918569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s="8" customFormat="1" ht="28.5" customHeight="1">
      <c r="A13" s="31" t="s">
        <v>69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s="8" customFormat="1" ht="18" customHeight="1">
      <c r="A14" s="32" t="s">
        <v>70</v>
      </c>
      <c r="B14" s="16">
        <v>33335.4</v>
      </c>
      <c r="C14" s="16">
        <v>11937.01</v>
      </c>
      <c r="D14" s="16">
        <v>13486.78</v>
      </c>
      <c r="E14" s="16">
        <v>55000</v>
      </c>
      <c r="F14" s="16">
        <v>50000</v>
      </c>
      <c r="G14" s="16">
        <v>45000</v>
      </c>
      <c r="H14" s="16">
        <v>40000</v>
      </c>
      <c r="I14" s="16">
        <v>35000</v>
      </c>
      <c r="J14" s="16">
        <v>20000</v>
      </c>
      <c r="K14" s="16">
        <v>15000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s="8" customFormat="1" ht="25.5" customHeight="1">
      <c r="A15" s="33" t="s">
        <v>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8" customFormat="1" ht="15.75" customHeight="1" thickBot="1">
      <c r="A16" s="35" t="s">
        <v>40</v>
      </c>
      <c r="B16" s="52">
        <v>1730603.62</v>
      </c>
      <c r="C16" s="52">
        <v>1102648.81</v>
      </c>
      <c r="D16" s="52">
        <v>2642882.43</v>
      </c>
      <c r="E16" s="52">
        <v>3958630</v>
      </c>
      <c r="F16" s="52">
        <v>206147</v>
      </c>
      <c r="G16" s="52"/>
      <c r="H16" s="52">
        <v>195000</v>
      </c>
      <c r="I16" s="52">
        <v>246529.6</v>
      </c>
      <c r="J16" s="52">
        <v>137581</v>
      </c>
      <c r="K16" s="52">
        <v>159608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7" s="2" customFormat="1" ht="16.5" customHeight="1" thickBot="1">
      <c r="A17" s="38" t="s">
        <v>41</v>
      </c>
      <c r="B17" s="81">
        <f aca="true" t="shared" si="1" ref="B17:T17">B12+B16</f>
        <v>8954141</v>
      </c>
      <c r="C17" s="81">
        <f>C12+C16</f>
        <v>8698206.67</v>
      </c>
      <c r="D17" s="81">
        <f>D12+D16</f>
        <v>10793168.9</v>
      </c>
      <c r="E17" s="81">
        <f t="shared" si="1"/>
        <v>12518159</v>
      </c>
      <c r="F17" s="81">
        <f t="shared" si="1"/>
        <v>8256147</v>
      </c>
      <c r="G17" s="81">
        <f t="shared" si="1"/>
        <v>9010027</v>
      </c>
      <c r="H17" s="81">
        <f t="shared" si="1"/>
        <v>9099000</v>
      </c>
      <c r="I17" s="81">
        <f t="shared" si="1"/>
        <v>9412949.6</v>
      </c>
      <c r="J17" s="81">
        <f t="shared" si="1"/>
        <v>9774444</v>
      </c>
      <c r="K17" s="81">
        <f t="shared" si="1"/>
        <v>10078177</v>
      </c>
      <c r="L17" s="81">
        <f t="shared" si="1"/>
        <v>0</v>
      </c>
      <c r="M17" s="81">
        <f t="shared" si="1"/>
        <v>0</v>
      </c>
      <c r="N17" s="81">
        <f t="shared" si="1"/>
        <v>0</v>
      </c>
      <c r="O17" s="81">
        <f>O12+O16</f>
        <v>0</v>
      </c>
      <c r="P17" s="81">
        <f>P12+P16</f>
        <v>0</v>
      </c>
      <c r="Q17" s="81">
        <f>Q12+Q16</f>
        <v>0</v>
      </c>
      <c r="R17" s="81">
        <f>R12+R16</f>
        <v>0</v>
      </c>
      <c r="S17" s="81">
        <f t="shared" si="1"/>
        <v>0</v>
      </c>
      <c r="T17" s="81">
        <f t="shared" si="1"/>
        <v>0</v>
      </c>
      <c r="U17" s="81">
        <f aca="true" t="shared" si="2" ref="U17:AI17">U12+U16</f>
        <v>0</v>
      </c>
      <c r="V17" s="81">
        <f t="shared" si="2"/>
        <v>0</v>
      </c>
      <c r="W17" s="81">
        <f t="shared" si="2"/>
        <v>0</v>
      </c>
      <c r="X17" s="81">
        <f t="shared" si="2"/>
        <v>0</v>
      </c>
      <c r="Y17" s="81">
        <f t="shared" si="2"/>
        <v>0</v>
      </c>
      <c r="Z17" s="81">
        <f t="shared" si="2"/>
        <v>0</v>
      </c>
      <c r="AA17" s="81">
        <f t="shared" si="2"/>
        <v>0</v>
      </c>
      <c r="AB17" s="81">
        <f t="shared" si="2"/>
        <v>0</v>
      </c>
      <c r="AC17" s="81">
        <f t="shared" si="2"/>
        <v>0</v>
      </c>
      <c r="AD17" s="81">
        <f t="shared" si="2"/>
        <v>0</v>
      </c>
      <c r="AE17" s="81">
        <f t="shared" si="2"/>
        <v>0</v>
      </c>
      <c r="AF17" s="81">
        <f t="shared" si="2"/>
        <v>0</v>
      </c>
      <c r="AG17" s="81">
        <f t="shared" si="2"/>
        <v>0</v>
      </c>
      <c r="AH17" s="81">
        <f t="shared" si="2"/>
        <v>0</v>
      </c>
      <c r="AI17" s="81">
        <f t="shared" si="2"/>
        <v>0</v>
      </c>
      <c r="AJ17" s="81">
        <f aca="true" t="shared" si="3" ref="AJ17:AR17">AJ12+AJ16</f>
        <v>0</v>
      </c>
      <c r="AK17" s="81">
        <f t="shared" si="3"/>
        <v>0</v>
      </c>
      <c r="AL17" s="81">
        <f t="shared" si="3"/>
        <v>0</v>
      </c>
      <c r="AM17" s="81">
        <f t="shared" si="3"/>
        <v>0</v>
      </c>
      <c r="AN17" s="81">
        <f t="shared" si="3"/>
        <v>0</v>
      </c>
      <c r="AO17" s="81">
        <f t="shared" si="3"/>
        <v>0</v>
      </c>
      <c r="AP17" s="81">
        <f t="shared" si="3"/>
        <v>0</v>
      </c>
      <c r="AQ17" s="81">
        <f t="shared" si="3"/>
        <v>0</v>
      </c>
      <c r="AR17" s="81">
        <f t="shared" si="3"/>
        <v>0</v>
      </c>
      <c r="AS17" s="6"/>
      <c r="AT17" s="8"/>
      <c r="AU17" s="8"/>
    </row>
    <row r="18" spans="1:47" s="2" customFormat="1" ht="19.5" customHeight="1" thickBot="1">
      <c r="A18" s="39" t="s">
        <v>5</v>
      </c>
      <c r="B18" s="82">
        <f>B11-B17</f>
        <v>487134.16000000015</v>
      </c>
      <c r="C18" s="82">
        <f>C11-C17</f>
        <v>31297.150000000373</v>
      </c>
      <c r="D18" s="82">
        <f>D11-D17</f>
        <v>-1883141.1199999992</v>
      </c>
      <c r="E18" s="82">
        <f aca="true" t="shared" si="4" ref="E18:T18">E11-E17</f>
        <v>-2243323</v>
      </c>
      <c r="F18" s="82">
        <f t="shared" si="4"/>
        <v>350000</v>
      </c>
      <c r="G18" s="82">
        <f t="shared" si="4"/>
        <v>350000</v>
      </c>
      <c r="H18" s="82">
        <f t="shared" si="4"/>
        <v>350000</v>
      </c>
      <c r="I18" s="82">
        <f t="shared" si="4"/>
        <v>319520.4000000004</v>
      </c>
      <c r="J18" s="82">
        <f t="shared" si="4"/>
        <v>250000</v>
      </c>
      <c r="K18" s="82">
        <f t="shared" si="4"/>
        <v>247000</v>
      </c>
      <c r="L18" s="82">
        <f t="shared" si="4"/>
        <v>0</v>
      </c>
      <c r="M18" s="82">
        <f t="shared" si="4"/>
        <v>0</v>
      </c>
      <c r="N18" s="82">
        <f t="shared" si="4"/>
        <v>0</v>
      </c>
      <c r="O18" s="82">
        <f>O11-O17</f>
        <v>0</v>
      </c>
      <c r="P18" s="82">
        <f>P11-P17</f>
        <v>0</v>
      </c>
      <c r="Q18" s="82">
        <f>Q11-Q17</f>
        <v>0</v>
      </c>
      <c r="R18" s="82">
        <f>R11-R17</f>
        <v>0</v>
      </c>
      <c r="S18" s="82">
        <f t="shared" si="4"/>
        <v>0</v>
      </c>
      <c r="T18" s="82">
        <f t="shared" si="4"/>
        <v>0</v>
      </c>
      <c r="U18" s="82">
        <f aca="true" t="shared" si="5" ref="U18:AI18">U11-U17</f>
        <v>0</v>
      </c>
      <c r="V18" s="82">
        <f t="shared" si="5"/>
        <v>0</v>
      </c>
      <c r="W18" s="82">
        <f t="shared" si="5"/>
        <v>0</v>
      </c>
      <c r="X18" s="82">
        <f t="shared" si="5"/>
        <v>0</v>
      </c>
      <c r="Y18" s="82">
        <f t="shared" si="5"/>
        <v>0</v>
      </c>
      <c r="Z18" s="82">
        <f t="shared" si="5"/>
        <v>0</v>
      </c>
      <c r="AA18" s="82">
        <f t="shared" si="5"/>
        <v>0</v>
      </c>
      <c r="AB18" s="82">
        <f t="shared" si="5"/>
        <v>0</v>
      </c>
      <c r="AC18" s="82">
        <f t="shared" si="5"/>
        <v>0</v>
      </c>
      <c r="AD18" s="82">
        <f t="shared" si="5"/>
        <v>0</v>
      </c>
      <c r="AE18" s="82">
        <f t="shared" si="5"/>
        <v>0</v>
      </c>
      <c r="AF18" s="82">
        <f t="shared" si="5"/>
        <v>0</v>
      </c>
      <c r="AG18" s="82">
        <f t="shared" si="5"/>
        <v>0</v>
      </c>
      <c r="AH18" s="82">
        <f t="shared" si="5"/>
        <v>0</v>
      </c>
      <c r="AI18" s="82">
        <f t="shared" si="5"/>
        <v>0</v>
      </c>
      <c r="AJ18" s="82">
        <f aca="true" t="shared" si="6" ref="AJ18:AR18">AJ11-AJ17</f>
        <v>0</v>
      </c>
      <c r="AK18" s="82">
        <f t="shared" si="6"/>
        <v>0</v>
      </c>
      <c r="AL18" s="82">
        <f t="shared" si="6"/>
        <v>0</v>
      </c>
      <c r="AM18" s="82">
        <f t="shared" si="6"/>
        <v>0</v>
      </c>
      <c r="AN18" s="82">
        <f t="shared" si="6"/>
        <v>0</v>
      </c>
      <c r="AO18" s="82">
        <f t="shared" si="6"/>
        <v>0</v>
      </c>
      <c r="AP18" s="82">
        <f t="shared" si="6"/>
        <v>0</v>
      </c>
      <c r="AQ18" s="82">
        <f t="shared" si="6"/>
        <v>0</v>
      </c>
      <c r="AR18" s="82">
        <f t="shared" si="6"/>
        <v>0</v>
      </c>
      <c r="AS18" s="6"/>
      <c r="AT18" s="8"/>
      <c r="AU18" s="8"/>
    </row>
    <row r="19" spans="1:47" s="2" customFormat="1" ht="17.25" customHeight="1" thickBot="1">
      <c r="A19" s="40" t="s">
        <v>71</v>
      </c>
      <c r="B19" s="81">
        <f>B20+B21+B22+B24+B25+B26+B27</f>
        <v>677500</v>
      </c>
      <c r="C19" s="81">
        <f>C20+C21+C22+C24+C25+C26+C27</f>
        <v>534472.38</v>
      </c>
      <c r="D19" s="81">
        <f>D20+D21+D22+D24+D25+D26+D27</f>
        <v>2291095.4</v>
      </c>
      <c r="E19" s="81">
        <f>E20+E21+E22+E23+E24+E25+E26+E27</f>
        <v>3714898</v>
      </c>
      <c r="F19" s="81">
        <f>F20+F21+F22+F23+F24+F25+F26+F27</f>
        <v>0</v>
      </c>
      <c r="G19" s="81">
        <f>G20+G21+G22+G23+G24+G25+G26+G27</f>
        <v>0</v>
      </c>
      <c r="H19" s="81">
        <f>H20+H21+H22+H23+H24+H25+H26+H27</f>
        <v>0</v>
      </c>
      <c r="I19" s="81">
        <f aca="true" t="shared" si="7" ref="I19:T19">I20+I21+I22+I23+I24+I25+I26+I27</f>
        <v>0</v>
      </c>
      <c r="J19" s="81">
        <f t="shared" si="7"/>
        <v>0</v>
      </c>
      <c r="K19" s="81">
        <f t="shared" si="7"/>
        <v>0</v>
      </c>
      <c r="L19" s="81">
        <f t="shared" si="7"/>
        <v>0</v>
      </c>
      <c r="M19" s="81">
        <f t="shared" si="7"/>
        <v>0</v>
      </c>
      <c r="N19" s="81">
        <f t="shared" si="7"/>
        <v>0</v>
      </c>
      <c r="O19" s="81">
        <f t="shared" si="7"/>
        <v>0</v>
      </c>
      <c r="P19" s="81">
        <f t="shared" si="7"/>
        <v>0</v>
      </c>
      <c r="Q19" s="81">
        <f t="shared" si="7"/>
        <v>0</v>
      </c>
      <c r="R19" s="81">
        <f t="shared" si="7"/>
        <v>0</v>
      </c>
      <c r="S19" s="81">
        <f t="shared" si="7"/>
        <v>0</v>
      </c>
      <c r="T19" s="81">
        <f t="shared" si="7"/>
        <v>0</v>
      </c>
      <c r="U19" s="81">
        <f aca="true" t="shared" si="8" ref="U19:AI19">U20+U21+U22+U23+U24+U25+U26+U27</f>
        <v>0</v>
      </c>
      <c r="V19" s="81">
        <f t="shared" si="8"/>
        <v>0</v>
      </c>
      <c r="W19" s="81">
        <f t="shared" si="8"/>
        <v>0</v>
      </c>
      <c r="X19" s="81">
        <f t="shared" si="8"/>
        <v>0</v>
      </c>
      <c r="Y19" s="81">
        <f t="shared" si="8"/>
        <v>0</v>
      </c>
      <c r="Z19" s="81">
        <f t="shared" si="8"/>
        <v>0</v>
      </c>
      <c r="AA19" s="81">
        <f t="shared" si="8"/>
        <v>0</v>
      </c>
      <c r="AB19" s="81">
        <f t="shared" si="8"/>
        <v>0</v>
      </c>
      <c r="AC19" s="81">
        <f t="shared" si="8"/>
        <v>0</v>
      </c>
      <c r="AD19" s="81">
        <f t="shared" si="8"/>
        <v>0</v>
      </c>
      <c r="AE19" s="81">
        <f t="shared" si="8"/>
        <v>0</v>
      </c>
      <c r="AF19" s="81">
        <f t="shared" si="8"/>
        <v>0</v>
      </c>
      <c r="AG19" s="81">
        <f t="shared" si="8"/>
        <v>0</v>
      </c>
      <c r="AH19" s="81">
        <f t="shared" si="8"/>
        <v>0</v>
      </c>
      <c r="AI19" s="81">
        <f t="shared" si="8"/>
        <v>0</v>
      </c>
      <c r="AJ19" s="81">
        <f aca="true" t="shared" si="9" ref="AJ19:AR19">AJ20+AJ21+AJ22+AJ23+AJ24+AJ25+AJ26+AJ27</f>
        <v>0</v>
      </c>
      <c r="AK19" s="81">
        <f t="shared" si="9"/>
        <v>0</v>
      </c>
      <c r="AL19" s="81">
        <f t="shared" si="9"/>
        <v>0</v>
      </c>
      <c r="AM19" s="81">
        <f t="shared" si="9"/>
        <v>0</v>
      </c>
      <c r="AN19" s="81">
        <f t="shared" si="9"/>
        <v>0</v>
      </c>
      <c r="AO19" s="81">
        <f t="shared" si="9"/>
        <v>0</v>
      </c>
      <c r="AP19" s="81">
        <f t="shared" si="9"/>
        <v>0</v>
      </c>
      <c r="AQ19" s="81">
        <f t="shared" si="9"/>
        <v>0</v>
      </c>
      <c r="AR19" s="81">
        <f t="shared" si="9"/>
        <v>0</v>
      </c>
      <c r="AS19" s="6"/>
      <c r="AT19" s="8"/>
      <c r="AU19" s="8"/>
    </row>
    <row r="20" spans="1:44" s="8" customFormat="1" ht="21" customHeight="1">
      <c r="A20" s="31" t="s">
        <v>72</v>
      </c>
      <c r="B20" s="15"/>
      <c r="C20" s="15"/>
      <c r="D20" s="15">
        <v>969520.4</v>
      </c>
      <c r="E20" s="15">
        <v>1057898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s="8" customFormat="1" ht="19.5" customHeight="1">
      <c r="A21" s="32" t="s">
        <v>73</v>
      </c>
      <c r="B21" s="16"/>
      <c r="C21" s="16"/>
      <c r="D21" s="16">
        <v>1271575</v>
      </c>
      <c r="E21" s="16">
        <v>1360000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s="8" customFormat="1" ht="21" customHeight="1">
      <c r="A22" s="32" t="s">
        <v>109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s="8" customFormat="1" ht="18.75" customHeight="1">
      <c r="A23" s="32" t="s">
        <v>101</v>
      </c>
      <c r="B23" s="18" t="s">
        <v>23</v>
      </c>
      <c r="C23" s="18" t="s">
        <v>23</v>
      </c>
      <c r="D23" s="18" t="s">
        <v>23</v>
      </c>
      <c r="E23" s="16">
        <v>1097000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8" customFormat="1" ht="17.25" customHeight="1">
      <c r="A24" s="32" t="s">
        <v>81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s="8" customFormat="1" ht="20.25" customHeight="1">
      <c r="A25" s="32" t="s">
        <v>80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s="8" customFormat="1" ht="19.5" customHeight="1">
      <c r="A26" s="32" t="s">
        <v>74</v>
      </c>
      <c r="B26" s="16">
        <v>677500</v>
      </c>
      <c r="C26" s="16">
        <v>534472.38</v>
      </c>
      <c r="D26" s="16">
        <v>50000</v>
      </c>
      <c r="E26" s="16">
        <v>200000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s="8" customFormat="1" ht="18.75" customHeight="1" thickBot="1">
      <c r="A27" s="41" t="s">
        <v>75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7" ht="19.5" customHeight="1" thickBot="1">
      <c r="A28" s="40" t="s">
        <v>76</v>
      </c>
      <c r="B28" s="83">
        <f>B29+B30+B31</f>
        <v>637500</v>
      </c>
      <c r="C28" s="83">
        <f>C29+C30+C31</f>
        <v>534472.38</v>
      </c>
      <c r="D28" s="83">
        <f>D29+D30+D31</f>
        <v>200000</v>
      </c>
      <c r="E28" s="83">
        <f aca="true" t="shared" si="10" ref="E28:T28">E29+E30+E31</f>
        <v>1471575</v>
      </c>
      <c r="F28" s="83">
        <f t="shared" si="10"/>
        <v>350000</v>
      </c>
      <c r="G28" s="83">
        <f t="shared" si="10"/>
        <v>350000</v>
      </c>
      <c r="H28" s="83">
        <f t="shared" si="10"/>
        <v>350000</v>
      </c>
      <c r="I28" s="83">
        <f t="shared" si="10"/>
        <v>319520.4</v>
      </c>
      <c r="J28" s="83">
        <f t="shared" si="10"/>
        <v>250000</v>
      </c>
      <c r="K28" s="83">
        <f t="shared" si="10"/>
        <v>247000</v>
      </c>
      <c r="L28" s="83">
        <f t="shared" si="10"/>
        <v>0</v>
      </c>
      <c r="M28" s="83">
        <f t="shared" si="10"/>
        <v>0</v>
      </c>
      <c r="N28" s="83">
        <f t="shared" si="10"/>
        <v>0</v>
      </c>
      <c r="O28" s="83">
        <f t="shared" si="10"/>
        <v>0</v>
      </c>
      <c r="P28" s="83">
        <f t="shared" si="10"/>
        <v>0</v>
      </c>
      <c r="Q28" s="83">
        <f t="shared" si="10"/>
        <v>0</v>
      </c>
      <c r="R28" s="83">
        <f t="shared" si="10"/>
        <v>0</v>
      </c>
      <c r="S28" s="83">
        <f t="shared" si="10"/>
        <v>0</v>
      </c>
      <c r="T28" s="83">
        <f t="shared" si="10"/>
        <v>0</v>
      </c>
      <c r="U28" s="83">
        <f aca="true" t="shared" si="11" ref="U28:AI28">U29+U30+U31</f>
        <v>0</v>
      </c>
      <c r="V28" s="83">
        <f t="shared" si="11"/>
        <v>0</v>
      </c>
      <c r="W28" s="83">
        <f t="shared" si="11"/>
        <v>0</v>
      </c>
      <c r="X28" s="83">
        <f t="shared" si="11"/>
        <v>0</v>
      </c>
      <c r="Y28" s="83">
        <f t="shared" si="11"/>
        <v>0</v>
      </c>
      <c r="Z28" s="83">
        <f t="shared" si="11"/>
        <v>0</v>
      </c>
      <c r="AA28" s="83">
        <f t="shared" si="11"/>
        <v>0</v>
      </c>
      <c r="AB28" s="83">
        <f t="shared" si="11"/>
        <v>0</v>
      </c>
      <c r="AC28" s="83">
        <f t="shared" si="11"/>
        <v>0</v>
      </c>
      <c r="AD28" s="83">
        <f t="shared" si="11"/>
        <v>0</v>
      </c>
      <c r="AE28" s="83">
        <f t="shared" si="11"/>
        <v>0</v>
      </c>
      <c r="AF28" s="83">
        <f t="shared" si="11"/>
        <v>0</v>
      </c>
      <c r="AG28" s="83">
        <f t="shared" si="11"/>
        <v>0</v>
      </c>
      <c r="AH28" s="83">
        <f t="shared" si="11"/>
        <v>0</v>
      </c>
      <c r="AI28" s="83">
        <f t="shared" si="11"/>
        <v>0</v>
      </c>
      <c r="AJ28" s="83">
        <f aca="true" t="shared" si="12" ref="AJ28:AR28">AJ29+AJ30+AJ31</f>
        <v>0</v>
      </c>
      <c r="AK28" s="83">
        <f t="shared" si="12"/>
        <v>0</v>
      </c>
      <c r="AL28" s="83">
        <f t="shared" si="12"/>
        <v>0</v>
      </c>
      <c r="AM28" s="83">
        <f t="shared" si="12"/>
        <v>0</v>
      </c>
      <c r="AN28" s="83">
        <f t="shared" si="12"/>
        <v>0</v>
      </c>
      <c r="AO28" s="83">
        <f t="shared" si="12"/>
        <v>0</v>
      </c>
      <c r="AP28" s="83">
        <f t="shared" si="12"/>
        <v>0</v>
      </c>
      <c r="AQ28" s="83">
        <f t="shared" si="12"/>
        <v>0</v>
      </c>
      <c r="AR28" s="83">
        <f t="shared" si="12"/>
        <v>0</v>
      </c>
      <c r="AS28" s="79"/>
      <c r="AT28" s="59"/>
      <c r="AU28" s="59"/>
    </row>
    <row r="29" spans="1:44" s="8" customFormat="1" ht="25.5" customHeight="1">
      <c r="A29" s="33" t="s">
        <v>77</v>
      </c>
      <c r="B29" s="20">
        <v>637500</v>
      </c>
      <c r="C29" s="20">
        <v>534472.38</v>
      </c>
      <c r="D29" s="20">
        <v>200000</v>
      </c>
      <c r="E29" s="20">
        <v>1471575</v>
      </c>
      <c r="F29" s="20">
        <v>350000</v>
      </c>
      <c r="G29" s="20">
        <v>350000</v>
      </c>
      <c r="H29" s="20">
        <v>350000</v>
      </c>
      <c r="I29" s="20">
        <v>319520.4</v>
      </c>
      <c r="J29" s="20">
        <v>250000</v>
      </c>
      <c r="K29" s="20">
        <v>247000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4" s="8" customFormat="1" ht="30" customHeight="1">
      <c r="A30" s="31" t="s">
        <v>78</v>
      </c>
      <c r="B30" s="21"/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s="8" customFormat="1" ht="30" customHeight="1">
      <c r="A31" s="33" t="s">
        <v>79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7" s="6" customFormat="1" ht="39.75" customHeight="1">
      <c r="A32" s="42" t="s">
        <v>39</v>
      </c>
      <c r="B32" s="23" t="str">
        <f>IF((ROUND(B11+B19-B17-B28,2)=0),"OK","Bilans różny od zera- SPRAWDŹ!!!")</f>
        <v>Bilans różny od zera- SPRAWDŹ!!!</v>
      </c>
      <c r="C32" s="23" t="str">
        <f>IF((ROUND(C11+C19-C17-C28,2)=0),"OK","Bilans różny od zera- SPRAWDŹ!!!")</f>
        <v>Bilans różny od zera- SPRAWDŹ!!!</v>
      </c>
      <c r="D32" s="23" t="str">
        <f>IF((ROUND(D11+D19-D17-D28,2)=0),"OK","Bilans różny od zera- SPRAWDŹ!!!")</f>
        <v>Bilans różny od zera- SPRAWDŹ!!!</v>
      </c>
      <c r="E32" s="23" t="str">
        <f aca="true" t="shared" si="13" ref="E32:AR32">IF((ROUND(E11+E19-E17-E28,2)=0),"OK","Bilans różny od zera- SPRAWDŹ!!!")</f>
        <v>OK</v>
      </c>
      <c r="F32" s="23" t="str">
        <f t="shared" si="13"/>
        <v>OK</v>
      </c>
      <c r="G32" s="23" t="str">
        <f t="shared" si="13"/>
        <v>OK</v>
      </c>
      <c r="H32" s="23" t="str">
        <f t="shared" si="13"/>
        <v>OK</v>
      </c>
      <c r="I32" s="23" t="str">
        <f t="shared" si="13"/>
        <v>OK</v>
      </c>
      <c r="J32" s="23" t="str">
        <f t="shared" si="13"/>
        <v>OK</v>
      </c>
      <c r="K32" s="23" t="str">
        <f t="shared" si="13"/>
        <v>OK</v>
      </c>
      <c r="L32" s="23" t="str">
        <f t="shared" si="13"/>
        <v>OK</v>
      </c>
      <c r="M32" s="23" t="str">
        <f t="shared" si="13"/>
        <v>OK</v>
      </c>
      <c r="N32" s="23" t="str">
        <f t="shared" si="13"/>
        <v>OK</v>
      </c>
      <c r="O32" s="23" t="str">
        <f t="shared" si="13"/>
        <v>OK</v>
      </c>
      <c r="P32" s="23" t="str">
        <f t="shared" si="13"/>
        <v>OK</v>
      </c>
      <c r="Q32" s="23" t="str">
        <f t="shared" si="13"/>
        <v>OK</v>
      </c>
      <c r="R32" s="23" t="str">
        <f t="shared" si="13"/>
        <v>OK</v>
      </c>
      <c r="S32" s="23" t="str">
        <f t="shared" si="13"/>
        <v>OK</v>
      </c>
      <c r="T32" s="23" t="str">
        <f t="shared" si="13"/>
        <v>OK</v>
      </c>
      <c r="U32" s="23" t="str">
        <f t="shared" si="13"/>
        <v>OK</v>
      </c>
      <c r="V32" s="23" t="str">
        <f t="shared" si="13"/>
        <v>OK</v>
      </c>
      <c r="W32" s="23" t="str">
        <f t="shared" si="13"/>
        <v>OK</v>
      </c>
      <c r="X32" s="23" t="str">
        <f t="shared" si="13"/>
        <v>OK</v>
      </c>
      <c r="Y32" s="23" t="str">
        <f t="shared" si="13"/>
        <v>OK</v>
      </c>
      <c r="Z32" s="23" t="str">
        <f t="shared" si="13"/>
        <v>OK</v>
      </c>
      <c r="AA32" s="23" t="str">
        <f t="shared" si="13"/>
        <v>OK</v>
      </c>
      <c r="AB32" s="23" t="str">
        <f t="shared" si="13"/>
        <v>OK</v>
      </c>
      <c r="AC32" s="23" t="str">
        <f t="shared" si="13"/>
        <v>OK</v>
      </c>
      <c r="AD32" s="23" t="str">
        <f t="shared" si="13"/>
        <v>OK</v>
      </c>
      <c r="AE32" s="23" t="str">
        <f t="shared" si="13"/>
        <v>OK</v>
      </c>
      <c r="AF32" s="23" t="str">
        <f t="shared" si="13"/>
        <v>OK</v>
      </c>
      <c r="AG32" s="23" t="str">
        <f t="shared" si="13"/>
        <v>OK</v>
      </c>
      <c r="AH32" s="23" t="str">
        <f t="shared" si="13"/>
        <v>OK</v>
      </c>
      <c r="AI32" s="23" t="str">
        <f t="shared" si="13"/>
        <v>OK</v>
      </c>
      <c r="AJ32" s="23" t="str">
        <f t="shared" si="13"/>
        <v>OK</v>
      </c>
      <c r="AK32" s="23" t="str">
        <f t="shared" si="13"/>
        <v>OK</v>
      </c>
      <c r="AL32" s="23" t="str">
        <f t="shared" si="13"/>
        <v>OK</v>
      </c>
      <c r="AM32" s="23" t="str">
        <f t="shared" si="13"/>
        <v>OK</v>
      </c>
      <c r="AN32" s="23" t="str">
        <f t="shared" si="13"/>
        <v>OK</v>
      </c>
      <c r="AO32" s="23" t="str">
        <f t="shared" si="13"/>
        <v>OK</v>
      </c>
      <c r="AP32" s="23" t="str">
        <f t="shared" si="13"/>
        <v>OK</v>
      </c>
      <c r="AQ32" s="23" t="str">
        <f t="shared" si="13"/>
        <v>OK</v>
      </c>
      <c r="AR32" s="23" t="str">
        <f t="shared" si="13"/>
        <v>OK</v>
      </c>
      <c r="AT32" s="8"/>
      <c r="AU32" s="8"/>
    </row>
    <row r="33" spans="1:47" s="7" customFormat="1" ht="30.75" customHeight="1">
      <c r="A33" s="44" t="s">
        <v>24</v>
      </c>
      <c r="B33" s="24">
        <f aca="true" t="shared" si="14" ref="B33:AR33">B8-B12</f>
        <v>955363.3899999997</v>
      </c>
      <c r="C33" s="24">
        <f t="shared" si="14"/>
        <v>1043015.6599999992</v>
      </c>
      <c r="D33" s="24">
        <f t="shared" si="14"/>
        <v>638386.830000001</v>
      </c>
      <c r="E33" s="24">
        <f t="shared" si="14"/>
        <v>272206</v>
      </c>
      <c r="F33" s="24">
        <f t="shared" si="14"/>
        <v>296147</v>
      </c>
      <c r="G33" s="24">
        <f t="shared" si="14"/>
        <v>240000</v>
      </c>
      <c r="H33" s="24">
        <f t="shared" si="14"/>
        <v>430000</v>
      </c>
      <c r="I33" s="24">
        <f t="shared" si="14"/>
        <v>366050</v>
      </c>
      <c r="J33" s="24">
        <f t="shared" si="14"/>
        <v>187581</v>
      </c>
      <c r="K33" s="24">
        <f t="shared" si="14"/>
        <v>206608</v>
      </c>
      <c r="L33" s="24">
        <f t="shared" si="14"/>
        <v>0</v>
      </c>
      <c r="M33" s="24">
        <f t="shared" si="14"/>
        <v>0</v>
      </c>
      <c r="N33" s="24">
        <f t="shared" si="14"/>
        <v>0</v>
      </c>
      <c r="O33" s="24">
        <f t="shared" si="14"/>
        <v>0</v>
      </c>
      <c r="P33" s="24">
        <f t="shared" si="14"/>
        <v>0</v>
      </c>
      <c r="Q33" s="24">
        <f t="shared" si="14"/>
        <v>0</v>
      </c>
      <c r="R33" s="24">
        <f t="shared" si="14"/>
        <v>0</v>
      </c>
      <c r="S33" s="24">
        <f t="shared" si="14"/>
        <v>0</v>
      </c>
      <c r="T33" s="24">
        <f t="shared" si="14"/>
        <v>0</v>
      </c>
      <c r="U33" s="24">
        <f t="shared" si="14"/>
        <v>0</v>
      </c>
      <c r="V33" s="24">
        <f t="shared" si="14"/>
        <v>0</v>
      </c>
      <c r="W33" s="24">
        <f t="shared" si="14"/>
        <v>0</v>
      </c>
      <c r="X33" s="24">
        <f t="shared" si="14"/>
        <v>0</v>
      </c>
      <c r="Y33" s="24">
        <f t="shared" si="14"/>
        <v>0</v>
      </c>
      <c r="Z33" s="24">
        <f t="shared" si="14"/>
        <v>0</v>
      </c>
      <c r="AA33" s="24">
        <f t="shared" si="14"/>
        <v>0</v>
      </c>
      <c r="AB33" s="24">
        <f t="shared" si="14"/>
        <v>0</v>
      </c>
      <c r="AC33" s="24">
        <f t="shared" si="14"/>
        <v>0</v>
      </c>
      <c r="AD33" s="24">
        <f t="shared" si="14"/>
        <v>0</v>
      </c>
      <c r="AE33" s="24">
        <f t="shared" si="14"/>
        <v>0</v>
      </c>
      <c r="AF33" s="24">
        <f t="shared" si="14"/>
        <v>0</v>
      </c>
      <c r="AG33" s="24">
        <f t="shared" si="14"/>
        <v>0</v>
      </c>
      <c r="AH33" s="24">
        <f t="shared" si="14"/>
        <v>0</v>
      </c>
      <c r="AI33" s="24">
        <f t="shared" si="14"/>
        <v>0</v>
      </c>
      <c r="AJ33" s="24">
        <f t="shared" si="14"/>
        <v>0</v>
      </c>
      <c r="AK33" s="24">
        <f t="shared" si="14"/>
        <v>0</v>
      </c>
      <c r="AL33" s="24">
        <f t="shared" si="14"/>
        <v>0</v>
      </c>
      <c r="AM33" s="24">
        <f t="shared" si="14"/>
        <v>0</v>
      </c>
      <c r="AN33" s="24">
        <f t="shared" si="14"/>
        <v>0</v>
      </c>
      <c r="AO33" s="24">
        <f t="shared" si="14"/>
        <v>0</v>
      </c>
      <c r="AP33" s="24">
        <f t="shared" si="14"/>
        <v>0</v>
      </c>
      <c r="AQ33" s="24">
        <f t="shared" si="14"/>
        <v>0</v>
      </c>
      <c r="AR33" s="24">
        <f t="shared" si="14"/>
        <v>0</v>
      </c>
      <c r="AT33" s="9"/>
      <c r="AU33" s="9"/>
    </row>
    <row r="34" spans="1:47" s="7" customFormat="1" ht="42.75" customHeight="1">
      <c r="A34" s="45" t="s">
        <v>84</v>
      </c>
      <c r="B34" s="25">
        <f aca="true" t="shared" si="15" ref="B34:AR34">B8/B12*100</f>
        <v>113.22570009321389</v>
      </c>
      <c r="C34" s="25">
        <f t="shared" si="15"/>
        <v>113.73191645991885</v>
      </c>
      <c r="D34" s="25">
        <f t="shared" si="15"/>
        <v>107.83269192254541</v>
      </c>
      <c r="E34" s="25">
        <f t="shared" si="15"/>
        <v>103.18015161815563</v>
      </c>
      <c r="F34" s="25">
        <f t="shared" si="15"/>
        <v>103.67884472049688</v>
      </c>
      <c r="G34" s="25">
        <f t="shared" si="15"/>
        <v>102.66369901000296</v>
      </c>
      <c r="H34" s="25">
        <f t="shared" si="15"/>
        <v>104.82929020664871</v>
      </c>
      <c r="I34" s="25">
        <f t="shared" si="15"/>
        <v>103.99338018550317</v>
      </c>
      <c r="J34" s="25">
        <f t="shared" si="15"/>
        <v>101.94649441420927</v>
      </c>
      <c r="K34" s="25">
        <f t="shared" si="15"/>
        <v>102.08304242275273</v>
      </c>
      <c r="L34" s="25" t="e">
        <f t="shared" si="15"/>
        <v>#DIV/0!</v>
      </c>
      <c r="M34" s="25" t="e">
        <f t="shared" si="15"/>
        <v>#DIV/0!</v>
      </c>
      <c r="N34" s="25" t="e">
        <f t="shared" si="15"/>
        <v>#DIV/0!</v>
      </c>
      <c r="O34" s="25" t="e">
        <f t="shared" si="15"/>
        <v>#DIV/0!</v>
      </c>
      <c r="P34" s="25" t="e">
        <f t="shared" si="15"/>
        <v>#DIV/0!</v>
      </c>
      <c r="Q34" s="25" t="e">
        <f t="shared" si="15"/>
        <v>#DIV/0!</v>
      </c>
      <c r="R34" s="25" t="e">
        <f t="shared" si="15"/>
        <v>#DIV/0!</v>
      </c>
      <c r="S34" s="25" t="e">
        <f t="shared" si="15"/>
        <v>#DIV/0!</v>
      </c>
      <c r="T34" s="25" t="e">
        <f t="shared" si="15"/>
        <v>#DIV/0!</v>
      </c>
      <c r="U34" s="25" t="e">
        <f t="shared" si="15"/>
        <v>#DIV/0!</v>
      </c>
      <c r="V34" s="25" t="e">
        <f t="shared" si="15"/>
        <v>#DIV/0!</v>
      </c>
      <c r="W34" s="25" t="e">
        <f t="shared" si="15"/>
        <v>#DIV/0!</v>
      </c>
      <c r="X34" s="25" t="e">
        <f t="shared" si="15"/>
        <v>#DIV/0!</v>
      </c>
      <c r="Y34" s="25" t="e">
        <f t="shared" si="15"/>
        <v>#DIV/0!</v>
      </c>
      <c r="Z34" s="25" t="e">
        <f t="shared" si="15"/>
        <v>#DIV/0!</v>
      </c>
      <c r="AA34" s="25" t="e">
        <f t="shared" si="15"/>
        <v>#DIV/0!</v>
      </c>
      <c r="AB34" s="25" t="e">
        <f t="shared" si="15"/>
        <v>#DIV/0!</v>
      </c>
      <c r="AC34" s="25" t="e">
        <f t="shared" si="15"/>
        <v>#DIV/0!</v>
      </c>
      <c r="AD34" s="25" t="e">
        <f t="shared" si="15"/>
        <v>#DIV/0!</v>
      </c>
      <c r="AE34" s="25" t="e">
        <f t="shared" si="15"/>
        <v>#DIV/0!</v>
      </c>
      <c r="AF34" s="25" t="e">
        <f t="shared" si="15"/>
        <v>#DIV/0!</v>
      </c>
      <c r="AG34" s="25" t="e">
        <f t="shared" si="15"/>
        <v>#DIV/0!</v>
      </c>
      <c r="AH34" s="25" t="e">
        <f t="shared" si="15"/>
        <v>#DIV/0!</v>
      </c>
      <c r="AI34" s="25" t="e">
        <f t="shared" si="15"/>
        <v>#DIV/0!</v>
      </c>
      <c r="AJ34" s="25" t="e">
        <f t="shared" si="15"/>
        <v>#DIV/0!</v>
      </c>
      <c r="AK34" s="25" t="e">
        <f t="shared" si="15"/>
        <v>#DIV/0!</v>
      </c>
      <c r="AL34" s="25" t="e">
        <f t="shared" si="15"/>
        <v>#DIV/0!</v>
      </c>
      <c r="AM34" s="25" t="e">
        <f t="shared" si="15"/>
        <v>#DIV/0!</v>
      </c>
      <c r="AN34" s="25" t="e">
        <f t="shared" si="15"/>
        <v>#DIV/0!</v>
      </c>
      <c r="AO34" s="25" t="e">
        <f t="shared" si="15"/>
        <v>#DIV/0!</v>
      </c>
      <c r="AP34" s="25" t="e">
        <f t="shared" si="15"/>
        <v>#DIV/0!</v>
      </c>
      <c r="AQ34" s="25" t="e">
        <f t="shared" si="15"/>
        <v>#DIV/0!</v>
      </c>
      <c r="AR34" s="25" t="e">
        <f t="shared" si="15"/>
        <v>#DIV/0!</v>
      </c>
      <c r="AT34" s="9"/>
      <c r="AU34" s="9"/>
    </row>
    <row r="35" spans="1:47" s="7" customFormat="1" ht="25.5" customHeight="1">
      <c r="A35" s="43" t="s">
        <v>33</v>
      </c>
      <c r="B35" s="26">
        <v>734472.38</v>
      </c>
      <c r="C35" s="26">
        <v>200000</v>
      </c>
      <c r="D35" s="26">
        <v>2241095.4</v>
      </c>
      <c r="E35" s="26">
        <v>1866520.4</v>
      </c>
      <c r="F35" s="27">
        <f aca="true" t="shared" si="16" ref="F35:S35">E35+F20+F21+F22+F23-F29-F30</f>
        <v>1516520.4</v>
      </c>
      <c r="G35" s="27">
        <f t="shared" si="16"/>
        <v>1166520.4</v>
      </c>
      <c r="H35" s="27">
        <f t="shared" si="16"/>
        <v>816520.3999999999</v>
      </c>
      <c r="I35" s="27">
        <f t="shared" si="16"/>
        <v>496999.9999999999</v>
      </c>
      <c r="J35" s="27">
        <f t="shared" si="16"/>
        <v>246999.99999999988</v>
      </c>
      <c r="K35" s="27">
        <f t="shared" si="16"/>
        <v>-1.1641532182693481E-10</v>
      </c>
      <c r="L35" s="27">
        <f t="shared" si="16"/>
        <v>-1.1641532182693481E-10</v>
      </c>
      <c r="M35" s="27">
        <f t="shared" si="16"/>
        <v>-1.1641532182693481E-10</v>
      </c>
      <c r="N35" s="27">
        <f t="shared" si="16"/>
        <v>-1.1641532182693481E-10</v>
      </c>
      <c r="O35" s="27">
        <f t="shared" si="16"/>
        <v>-1.1641532182693481E-10</v>
      </c>
      <c r="P35" s="27">
        <f t="shared" si="16"/>
        <v>-1.1641532182693481E-10</v>
      </c>
      <c r="Q35" s="27">
        <f t="shared" si="16"/>
        <v>-1.1641532182693481E-10</v>
      </c>
      <c r="R35" s="27">
        <f t="shared" si="16"/>
        <v>-1.1641532182693481E-10</v>
      </c>
      <c r="S35" s="27">
        <f t="shared" si="16"/>
        <v>-1.1641532182693481E-10</v>
      </c>
      <c r="T35" s="27">
        <f aca="true" t="shared" si="17" ref="T35:AR35">S35+T20+T21+T22+T23-T29-T30</f>
        <v>-1.1641532182693481E-10</v>
      </c>
      <c r="U35" s="27">
        <f t="shared" si="17"/>
        <v>-1.1641532182693481E-10</v>
      </c>
      <c r="V35" s="27">
        <f t="shared" si="17"/>
        <v>-1.1641532182693481E-10</v>
      </c>
      <c r="W35" s="27">
        <f t="shared" si="17"/>
        <v>-1.1641532182693481E-10</v>
      </c>
      <c r="X35" s="27">
        <f t="shared" si="17"/>
        <v>-1.1641532182693481E-10</v>
      </c>
      <c r="Y35" s="27">
        <f t="shared" si="17"/>
        <v>-1.1641532182693481E-10</v>
      </c>
      <c r="Z35" s="27">
        <f t="shared" si="17"/>
        <v>-1.1641532182693481E-10</v>
      </c>
      <c r="AA35" s="27">
        <f t="shared" si="17"/>
        <v>-1.1641532182693481E-10</v>
      </c>
      <c r="AB35" s="27">
        <f t="shared" si="17"/>
        <v>-1.1641532182693481E-10</v>
      </c>
      <c r="AC35" s="27">
        <f t="shared" si="17"/>
        <v>-1.1641532182693481E-10</v>
      </c>
      <c r="AD35" s="27">
        <f t="shared" si="17"/>
        <v>-1.1641532182693481E-10</v>
      </c>
      <c r="AE35" s="27">
        <f t="shared" si="17"/>
        <v>-1.1641532182693481E-10</v>
      </c>
      <c r="AF35" s="27">
        <f t="shared" si="17"/>
        <v>-1.1641532182693481E-10</v>
      </c>
      <c r="AG35" s="27">
        <f t="shared" si="17"/>
        <v>-1.1641532182693481E-10</v>
      </c>
      <c r="AH35" s="27">
        <f t="shared" si="17"/>
        <v>-1.1641532182693481E-10</v>
      </c>
      <c r="AI35" s="27">
        <f t="shared" si="17"/>
        <v>-1.1641532182693481E-10</v>
      </c>
      <c r="AJ35" s="27">
        <f t="shared" si="17"/>
        <v>-1.1641532182693481E-10</v>
      </c>
      <c r="AK35" s="27">
        <f t="shared" si="17"/>
        <v>-1.1641532182693481E-10</v>
      </c>
      <c r="AL35" s="27">
        <f t="shared" si="17"/>
        <v>-1.1641532182693481E-10</v>
      </c>
      <c r="AM35" s="27">
        <f t="shared" si="17"/>
        <v>-1.1641532182693481E-10</v>
      </c>
      <c r="AN35" s="27">
        <f t="shared" si="17"/>
        <v>-1.1641532182693481E-10</v>
      </c>
      <c r="AO35" s="27">
        <f t="shared" si="17"/>
        <v>-1.1641532182693481E-10</v>
      </c>
      <c r="AP35" s="27">
        <f t="shared" si="17"/>
        <v>-1.1641532182693481E-10</v>
      </c>
      <c r="AQ35" s="27">
        <f t="shared" si="17"/>
        <v>-1.1641532182693481E-10</v>
      </c>
      <c r="AR35" s="27">
        <f t="shared" si="17"/>
        <v>-1.1641532182693481E-10</v>
      </c>
      <c r="AT35" s="9"/>
      <c r="AU35" s="9"/>
    </row>
    <row r="36" spans="1:47" s="5" customFormat="1" ht="24.75" customHeight="1">
      <c r="A36" s="46" t="s">
        <v>105</v>
      </c>
      <c r="B36" s="26"/>
      <c r="C36" s="26"/>
      <c r="D36" s="26">
        <v>0</v>
      </c>
      <c r="E36" s="26"/>
      <c r="F36" s="30" t="s">
        <v>23</v>
      </c>
      <c r="G36" s="30" t="s">
        <v>23</v>
      </c>
      <c r="H36" s="30" t="s">
        <v>23</v>
      </c>
      <c r="I36" s="30" t="s">
        <v>23</v>
      </c>
      <c r="J36" s="30" t="s">
        <v>23</v>
      </c>
      <c r="K36" s="30" t="s">
        <v>23</v>
      </c>
      <c r="L36" s="30" t="s">
        <v>23</v>
      </c>
      <c r="M36" s="30" t="s">
        <v>23</v>
      </c>
      <c r="N36" s="30" t="s">
        <v>23</v>
      </c>
      <c r="O36" s="30" t="s">
        <v>23</v>
      </c>
      <c r="P36" s="30" t="s">
        <v>23</v>
      </c>
      <c r="Q36" s="30" t="s">
        <v>23</v>
      </c>
      <c r="R36" s="30" t="s">
        <v>23</v>
      </c>
      <c r="S36" s="30" t="s">
        <v>23</v>
      </c>
      <c r="T36" s="30" t="s">
        <v>23</v>
      </c>
      <c r="U36" s="30" t="s">
        <v>23</v>
      </c>
      <c r="V36" s="30" t="s">
        <v>23</v>
      </c>
      <c r="W36" s="30" t="s">
        <v>23</v>
      </c>
      <c r="X36" s="30" t="s">
        <v>23</v>
      </c>
      <c r="Y36" s="30" t="s">
        <v>23</v>
      </c>
      <c r="Z36" s="30" t="s">
        <v>23</v>
      </c>
      <c r="AA36" s="30" t="s">
        <v>23</v>
      </c>
      <c r="AB36" s="30" t="s">
        <v>23</v>
      </c>
      <c r="AC36" s="30" t="s">
        <v>23</v>
      </c>
      <c r="AD36" s="30" t="s">
        <v>23</v>
      </c>
      <c r="AE36" s="30" t="s">
        <v>23</v>
      </c>
      <c r="AF36" s="30" t="s">
        <v>23</v>
      </c>
      <c r="AG36" s="30" t="s">
        <v>23</v>
      </c>
      <c r="AH36" s="30" t="s">
        <v>23</v>
      </c>
      <c r="AI36" s="30" t="s">
        <v>23</v>
      </c>
      <c r="AJ36" s="30" t="s">
        <v>23</v>
      </c>
      <c r="AK36" s="30" t="s">
        <v>23</v>
      </c>
      <c r="AL36" s="30" t="s">
        <v>23</v>
      </c>
      <c r="AM36" s="30" t="s">
        <v>23</v>
      </c>
      <c r="AN36" s="30" t="s">
        <v>23</v>
      </c>
      <c r="AO36" s="30" t="s">
        <v>23</v>
      </c>
      <c r="AP36" s="30" t="s">
        <v>23</v>
      </c>
      <c r="AQ36" s="30" t="s">
        <v>23</v>
      </c>
      <c r="AR36" s="30" t="s">
        <v>23</v>
      </c>
      <c r="AS36" s="7"/>
      <c r="AT36" s="9"/>
      <c r="AU36" s="9"/>
    </row>
    <row r="37" spans="1:44" s="9" customFormat="1" ht="30" customHeight="1">
      <c r="A37" s="43" t="s">
        <v>85</v>
      </c>
      <c r="B37" s="28"/>
      <c r="C37" s="28"/>
      <c r="D37" s="28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9" customFormat="1" ht="43.5" customHeight="1">
      <c r="A38" s="43" t="s">
        <v>86</v>
      </c>
      <c r="B38" s="28"/>
      <c r="C38" s="28"/>
      <c r="D38" s="28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7" s="5" customFormat="1" ht="42.75" customHeight="1">
      <c r="A39" s="47" t="s">
        <v>34</v>
      </c>
      <c r="B39" s="84">
        <f aca="true" t="shared" si="18" ref="B39:T39">B35/B11*100</f>
        <v>7.779376912048392</v>
      </c>
      <c r="C39" s="84">
        <f t="shared" si="18"/>
        <v>2.2910809608878777</v>
      </c>
      <c r="D39" s="84">
        <f t="shared" si="18"/>
        <v>25.15250743696334</v>
      </c>
      <c r="E39" s="84">
        <f t="shared" si="18"/>
        <v>18.165938609628416</v>
      </c>
      <c r="F39" s="84">
        <f t="shared" si="18"/>
        <v>17.62136296300772</v>
      </c>
      <c r="G39" s="84">
        <f t="shared" si="18"/>
        <v>12.462788835972374</v>
      </c>
      <c r="H39" s="84">
        <f t="shared" si="18"/>
        <v>8.64134194094613</v>
      </c>
      <c r="I39" s="84">
        <f t="shared" si="18"/>
        <v>5.10661733352376</v>
      </c>
      <c r="J39" s="84">
        <f t="shared" si="18"/>
        <v>2.463977054488008</v>
      </c>
      <c r="K39" s="84">
        <f t="shared" si="18"/>
        <v>-1.1274898418393682E-15</v>
      </c>
      <c r="L39" s="84" t="e">
        <f t="shared" si="18"/>
        <v>#DIV/0!</v>
      </c>
      <c r="M39" s="84" t="e">
        <f t="shared" si="18"/>
        <v>#DIV/0!</v>
      </c>
      <c r="N39" s="84" t="e">
        <f t="shared" si="18"/>
        <v>#DIV/0!</v>
      </c>
      <c r="O39" s="84" t="e">
        <f t="shared" si="18"/>
        <v>#DIV/0!</v>
      </c>
      <c r="P39" s="84" t="e">
        <f t="shared" si="18"/>
        <v>#DIV/0!</v>
      </c>
      <c r="Q39" s="84" t="e">
        <f t="shared" si="18"/>
        <v>#DIV/0!</v>
      </c>
      <c r="R39" s="84" t="e">
        <f t="shared" si="18"/>
        <v>#DIV/0!</v>
      </c>
      <c r="S39" s="84" t="e">
        <f t="shared" si="18"/>
        <v>#DIV/0!</v>
      </c>
      <c r="T39" s="84" t="e">
        <f t="shared" si="18"/>
        <v>#DIV/0!</v>
      </c>
      <c r="U39" s="84" t="e">
        <f aca="true" t="shared" si="19" ref="U39:AI39">U35/U11*100</f>
        <v>#DIV/0!</v>
      </c>
      <c r="V39" s="84" t="e">
        <f t="shared" si="19"/>
        <v>#DIV/0!</v>
      </c>
      <c r="W39" s="84" t="e">
        <f t="shared" si="19"/>
        <v>#DIV/0!</v>
      </c>
      <c r="X39" s="84" t="e">
        <f t="shared" si="19"/>
        <v>#DIV/0!</v>
      </c>
      <c r="Y39" s="84" t="e">
        <f t="shared" si="19"/>
        <v>#DIV/0!</v>
      </c>
      <c r="Z39" s="84" t="e">
        <f t="shared" si="19"/>
        <v>#DIV/0!</v>
      </c>
      <c r="AA39" s="84" t="e">
        <f t="shared" si="19"/>
        <v>#DIV/0!</v>
      </c>
      <c r="AB39" s="84" t="e">
        <f t="shared" si="19"/>
        <v>#DIV/0!</v>
      </c>
      <c r="AC39" s="84" t="e">
        <f t="shared" si="19"/>
        <v>#DIV/0!</v>
      </c>
      <c r="AD39" s="84" t="e">
        <f t="shared" si="19"/>
        <v>#DIV/0!</v>
      </c>
      <c r="AE39" s="84" t="e">
        <f t="shared" si="19"/>
        <v>#DIV/0!</v>
      </c>
      <c r="AF39" s="84" t="e">
        <f t="shared" si="19"/>
        <v>#DIV/0!</v>
      </c>
      <c r="AG39" s="84" t="e">
        <f t="shared" si="19"/>
        <v>#DIV/0!</v>
      </c>
      <c r="AH39" s="84" t="e">
        <f t="shared" si="19"/>
        <v>#DIV/0!</v>
      </c>
      <c r="AI39" s="84" t="e">
        <f t="shared" si="19"/>
        <v>#DIV/0!</v>
      </c>
      <c r="AJ39" s="84" t="e">
        <f aca="true" t="shared" si="20" ref="AJ39:AR39">AJ35/AJ11*100</f>
        <v>#DIV/0!</v>
      </c>
      <c r="AK39" s="84" t="e">
        <f t="shared" si="20"/>
        <v>#DIV/0!</v>
      </c>
      <c r="AL39" s="84" t="e">
        <f t="shared" si="20"/>
        <v>#DIV/0!</v>
      </c>
      <c r="AM39" s="84" t="e">
        <f t="shared" si="20"/>
        <v>#DIV/0!</v>
      </c>
      <c r="AN39" s="84" t="e">
        <f t="shared" si="20"/>
        <v>#DIV/0!</v>
      </c>
      <c r="AO39" s="84" t="e">
        <f t="shared" si="20"/>
        <v>#DIV/0!</v>
      </c>
      <c r="AP39" s="84" t="e">
        <f t="shared" si="20"/>
        <v>#DIV/0!</v>
      </c>
      <c r="AQ39" s="84" t="e">
        <f t="shared" si="20"/>
        <v>#DIV/0!</v>
      </c>
      <c r="AR39" s="84" t="e">
        <f t="shared" si="20"/>
        <v>#DIV/0!</v>
      </c>
      <c r="AS39" s="7"/>
      <c r="AT39" s="9"/>
      <c r="AU39" s="9"/>
    </row>
    <row r="40" spans="1:47" s="5" customFormat="1" ht="41.25" customHeight="1">
      <c r="A40" s="47" t="s">
        <v>35</v>
      </c>
      <c r="B40" s="84">
        <f aca="true" t="shared" si="21" ref="B40:T40">(B35-B41)/B11*100</f>
        <v>7.779376912048392</v>
      </c>
      <c r="C40" s="84">
        <f t="shared" si="21"/>
        <v>2.2910809608878777</v>
      </c>
      <c r="D40" s="84">
        <f t="shared" si="21"/>
        <v>10.88122757794589</v>
      </c>
      <c r="E40" s="84">
        <f t="shared" si="21"/>
        <v>18.165938609628416</v>
      </c>
      <c r="F40" s="84">
        <f t="shared" si="21"/>
        <v>17.62136296300772</v>
      </c>
      <c r="G40" s="84">
        <f t="shared" si="21"/>
        <v>12.462788835972374</v>
      </c>
      <c r="H40" s="84">
        <f t="shared" si="21"/>
        <v>8.64134194094613</v>
      </c>
      <c r="I40" s="84">
        <f t="shared" si="21"/>
        <v>5.10661733352376</v>
      </c>
      <c r="J40" s="84">
        <f t="shared" si="21"/>
        <v>2.463977054488008</v>
      </c>
      <c r="K40" s="84">
        <f t="shared" si="21"/>
        <v>-1.1274898418393682E-15</v>
      </c>
      <c r="L40" s="84" t="e">
        <f t="shared" si="21"/>
        <v>#DIV/0!</v>
      </c>
      <c r="M40" s="84" t="e">
        <f t="shared" si="21"/>
        <v>#DIV/0!</v>
      </c>
      <c r="N40" s="84" t="e">
        <f t="shared" si="21"/>
        <v>#DIV/0!</v>
      </c>
      <c r="O40" s="84" t="e">
        <f t="shared" si="21"/>
        <v>#DIV/0!</v>
      </c>
      <c r="P40" s="84" t="e">
        <f t="shared" si="21"/>
        <v>#DIV/0!</v>
      </c>
      <c r="Q40" s="84" t="e">
        <f t="shared" si="21"/>
        <v>#DIV/0!</v>
      </c>
      <c r="R40" s="84" t="e">
        <f t="shared" si="21"/>
        <v>#DIV/0!</v>
      </c>
      <c r="S40" s="84" t="e">
        <f t="shared" si="21"/>
        <v>#DIV/0!</v>
      </c>
      <c r="T40" s="84" t="e">
        <f t="shared" si="21"/>
        <v>#DIV/0!</v>
      </c>
      <c r="U40" s="84" t="e">
        <f aca="true" t="shared" si="22" ref="U40:AI40">(U35-U41)/U11*100</f>
        <v>#DIV/0!</v>
      </c>
      <c r="V40" s="84" t="e">
        <f t="shared" si="22"/>
        <v>#DIV/0!</v>
      </c>
      <c r="W40" s="84" t="e">
        <f t="shared" si="22"/>
        <v>#DIV/0!</v>
      </c>
      <c r="X40" s="84" t="e">
        <f t="shared" si="22"/>
        <v>#DIV/0!</v>
      </c>
      <c r="Y40" s="84" t="e">
        <f t="shared" si="22"/>
        <v>#DIV/0!</v>
      </c>
      <c r="Z40" s="84" t="e">
        <f t="shared" si="22"/>
        <v>#DIV/0!</v>
      </c>
      <c r="AA40" s="84" t="e">
        <f t="shared" si="22"/>
        <v>#DIV/0!</v>
      </c>
      <c r="AB40" s="84" t="e">
        <f t="shared" si="22"/>
        <v>#DIV/0!</v>
      </c>
      <c r="AC40" s="84" t="e">
        <f t="shared" si="22"/>
        <v>#DIV/0!</v>
      </c>
      <c r="AD40" s="84" t="e">
        <f t="shared" si="22"/>
        <v>#DIV/0!</v>
      </c>
      <c r="AE40" s="84" t="e">
        <f t="shared" si="22"/>
        <v>#DIV/0!</v>
      </c>
      <c r="AF40" s="84" t="e">
        <f t="shared" si="22"/>
        <v>#DIV/0!</v>
      </c>
      <c r="AG40" s="84" t="e">
        <f t="shared" si="22"/>
        <v>#DIV/0!</v>
      </c>
      <c r="AH40" s="84" t="e">
        <f t="shared" si="22"/>
        <v>#DIV/0!</v>
      </c>
      <c r="AI40" s="84" t="e">
        <f t="shared" si="22"/>
        <v>#DIV/0!</v>
      </c>
      <c r="AJ40" s="84" t="e">
        <f aca="true" t="shared" si="23" ref="AJ40:AR40">(AJ35-AJ41)/AJ11*100</f>
        <v>#DIV/0!</v>
      </c>
      <c r="AK40" s="84" t="e">
        <f t="shared" si="23"/>
        <v>#DIV/0!</v>
      </c>
      <c r="AL40" s="84" t="e">
        <f t="shared" si="23"/>
        <v>#DIV/0!</v>
      </c>
      <c r="AM40" s="84" t="e">
        <f t="shared" si="23"/>
        <v>#DIV/0!</v>
      </c>
      <c r="AN40" s="84" t="e">
        <f t="shared" si="23"/>
        <v>#DIV/0!</v>
      </c>
      <c r="AO40" s="84" t="e">
        <f t="shared" si="23"/>
        <v>#DIV/0!</v>
      </c>
      <c r="AP40" s="84" t="e">
        <f t="shared" si="23"/>
        <v>#DIV/0!</v>
      </c>
      <c r="AQ40" s="84" t="e">
        <f t="shared" si="23"/>
        <v>#DIV/0!</v>
      </c>
      <c r="AR40" s="84" t="e">
        <f t="shared" si="23"/>
        <v>#DIV/0!</v>
      </c>
      <c r="AS40" s="7"/>
      <c r="AT40" s="9"/>
      <c r="AU40" s="9"/>
    </row>
    <row r="41" spans="1:44" s="9" customFormat="1" ht="46.5" customHeight="1">
      <c r="A41" s="47" t="s">
        <v>42</v>
      </c>
      <c r="B41" s="29"/>
      <c r="C41" s="29"/>
      <c r="D41" s="29">
        <v>1271575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7" s="5" customFormat="1" ht="45" customHeight="1">
      <c r="A42" s="47" t="s">
        <v>82</v>
      </c>
      <c r="B42" s="84">
        <f>(B13+B14+B15+B29+B30)/B11*100</f>
        <v>7.105347409448874</v>
      </c>
      <c r="C42" s="84">
        <f>(C13+C14+C15+C29+C30)/C11*100</f>
        <v>6.259340751396795</v>
      </c>
      <c r="D42" s="84">
        <f>(D13+D14+D15+D29+D30)/D11*100</f>
        <v>2.3960282197908027</v>
      </c>
      <c r="E42" s="84">
        <f aca="true" t="shared" si="24" ref="E42:T42">(E13+E14+E15+E29+E30)/E11*100</f>
        <v>14.857414755817027</v>
      </c>
      <c r="F42" s="84">
        <f>(F13+F14+F15+F29+F30)/F11*100</f>
        <v>4.64784066551501</v>
      </c>
      <c r="G42" s="84">
        <f t="shared" si="24"/>
        <v>4.220073296797114</v>
      </c>
      <c r="H42" s="84">
        <f t="shared" si="24"/>
        <v>4.127420891099588</v>
      </c>
      <c r="I42" s="84">
        <f>(I13+I14+I15+I29+I30)/I11*100</f>
        <v>3.642655975307399</v>
      </c>
      <c r="J42" s="84">
        <f t="shared" si="24"/>
        <v>2.6934162134079456</v>
      </c>
      <c r="K42" s="84">
        <f t="shared" si="24"/>
        <v>2.5374867665706846</v>
      </c>
      <c r="L42" s="84" t="e">
        <f t="shared" si="24"/>
        <v>#DIV/0!</v>
      </c>
      <c r="M42" s="84" t="e">
        <f t="shared" si="24"/>
        <v>#DIV/0!</v>
      </c>
      <c r="N42" s="84" t="e">
        <f t="shared" si="24"/>
        <v>#DIV/0!</v>
      </c>
      <c r="O42" s="84" t="e">
        <f>(O13+O14+O15+O29+O30)/O11*100</f>
        <v>#DIV/0!</v>
      </c>
      <c r="P42" s="84" t="e">
        <f>(P13+P14+P15+P29+P30)/P11*100</f>
        <v>#DIV/0!</v>
      </c>
      <c r="Q42" s="84" t="e">
        <f>(Q13+Q14+Q15+Q29+Q30)/Q11*100</f>
        <v>#DIV/0!</v>
      </c>
      <c r="R42" s="84" t="e">
        <f>(R13+R14+R15+R29+R30)/R11*100</f>
        <v>#DIV/0!</v>
      </c>
      <c r="S42" s="84" t="e">
        <f t="shared" si="24"/>
        <v>#DIV/0!</v>
      </c>
      <c r="T42" s="84" t="e">
        <f t="shared" si="24"/>
        <v>#DIV/0!</v>
      </c>
      <c r="U42" s="84" t="e">
        <f aca="true" t="shared" si="25" ref="U42:AI42">(U13+U14+U15+U29+U30)/U11*100</f>
        <v>#DIV/0!</v>
      </c>
      <c r="V42" s="84" t="e">
        <f t="shared" si="25"/>
        <v>#DIV/0!</v>
      </c>
      <c r="W42" s="84" t="e">
        <f t="shared" si="25"/>
        <v>#DIV/0!</v>
      </c>
      <c r="X42" s="84" t="e">
        <f t="shared" si="25"/>
        <v>#DIV/0!</v>
      </c>
      <c r="Y42" s="84" t="e">
        <f t="shared" si="25"/>
        <v>#DIV/0!</v>
      </c>
      <c r="Z42" s="84" t="e">
        <f t="shared" si="25"/>
        <v>#DIV/0!</v>
      </c>
      <c r="AA42" s="84" t="e">
        <f t="shared" si="25"/>
        <v>#DIV/0!</v>
      </c>
      <c r="AB42" s="84" t="e">
        <f t="shared" si="25"/>
        <v>#DIV/0!</v>
      </c>
      <c r="AC42" s="84" t="e">
        <f t="shared" si="25"/>
        <v>#DIV/0!</v>
      </c>
      <c r="AD42" s="84" t="e">
        <f t="shared" si="25"/>
        <v>#DIV/0!</v>
      </c>
      <c r="AE42" s="84" t="e">
        <f t="shared" si="25"/>
        <v>#DIV/0!</v>
      </c>
      <c r="AF42" s="84" t="e">
        <f t="shared" si="25"/>
        <v>#DIV/0!</v>
      </c>
      <c r="AG42" s="84" t="e">
        <f t="shared" si="25"/>
        <v>#DIV/0!</v>
      </c>
      <c r="AH42" s="84" t="e">
        <f t="shared" si="25"/>
        <v>#DIV/0!</v>
      </c>
      <c r="AI42" s="84" t="e">
        <f t="shared" si="25"/>
        <v>#DIV/0!</v>
      </c>
      <c r="AJ42" s="84" t="e">
        <f aca="true" t="shared" si="26" ref="AJ42:AQ42">(AJ13+AJ14+AJ15+AJ29+AJ30)/AJ11*100</f>
        <v>#DIV/0!</v>
      </c>
      <c r="AK42" s="84" t="e">
        <f t="shared" si="26"/>
        <v>#DIV/0!</v>
      </c>
      <c r="AL42" s="84" t="e">
        <f t="shared" si="26"/>
        <v>#DIV/0!</v>
      </c>
      <c r="AM42" s="84" t="e">
        <f t="shared" si="26"/>
        <v>#DIV/0!</v>
      </c>
      <c r="AN42" s="84" t="e">
        <f t="shared" si="26"/>
        <v>#DIV/0!</v>
      </c>
      <c r="AO42" s="84" t="e">
        <f t="shared" si="26"/>
        <v>#DIV/0!</v>
      </c>
      <c r="AP42" s="84" t="e">
        <f t="shared" si="26"/>
        <v>#DIV/0!</v>
      </c>
      <c r="AQ42" s="84" t="e">
        <f t="shared" si="26"/>
        <v>#DIV/0!</v>
      </c>
      <c r="AR42" s="84" t="e">
        <f>(AR13+AR14+AR15+AR29+AR30)/AR11*100</f>
        <v>#DIV/0!</v>
      </c>
      <c r="AS42" s="7"/>
      <c r="AT42" s="9"/>
      <c r="AU42" s="9"/>
    </row>
    <row r="43" spans="1:47" s="5" customFormat="1" ht="47.25" customHeight="1">
      <c r="A43" s="47" t="s">
        <v>83</v>
      </c>
      <c r="B43" s="84">
        <f aca="true" t="shared" si="27" ref="B43:T43">(B13+B14+B15+B29+B30-B44)/B11*100</f>
        <v>7.105347409448874</v>
      </c>
      <c r="C43" s="84">
        <f t="shared" si="27"/>
        <v>6.259340751396795</v>
      </c>
      <c r="D43" s="84">
        <f t="shared" si="27"/>
        <v>2.3960282197908027</v>
      </c>
      <c r="E43" s="84">
        <f t="shared" si="27"/>
        <v>2.355268736162796</v>
      </c>
      <c r="F43" s="84">
        <f t="shared" si="27"/>
        <v>4.64784066551501</v>
      </c>
      <c r="G43" s="84">
        <f t="shared" si="27"/>
        <v>4.220073296797114</v>
      </c>
      <c r="H43" s="84">
        <f t="shared" si="27"/>
        <v>4.127420891099588</v>
      </c>
      <c r="I43" s="84">
        <f t="shared" si="27"/>
        <v>3.642655975307399</v>
      </c>
      <c r="J43" s="84">
        <f t="shared" si="27"/>
        <v>2.6934162134079456</v>
      </c>
      <c r="K43" s="84">
        <f t="shared" si="27"/>
        <v>2.5374867665706846</v>
      </c>
      <c r="L43" s="84" t="e">
        <f t="shared" si="27"/>
        <v>#DIV/0!</v>
      </c>
      <c r="M43" s="84" t="e">
        <f t="shared" si="27"/>
        <v>#DIV/0!</v>
      </c>
      <c r="N43" s="84" t="e">
        <f t="shared" si="27"/>
        <v>#DIV/0!</v>
      </c>
      <c r="O43" s="84" t="e">
        <f t="shared" si="27"/>
        <v>#DIV/0!</v>
      </c>
      <c r="P43" s="84" t="e">
        <f t="shared" si="27"/>
        <v>#DIV/0!</v>
      </c>
      <c r="Q43" s="84" t="e">
        <f t="shared" si="27"/>
        <v>#DIV/0!</v>
      </c>
      <c r="R43" s="84" t="e">
        <f t="shared" si="27"/>
        <v>#DIV/0!</v>
      </c>
      <c r="S43" s="84" t="e">
        <f t="shared" si="27"/>
        <v>#DIV/0!</v>
      </c>
      <c r="T43" s="84" t="e">
        <f t="shared" si="27"/>
        <v>#DIV/0!</v>
      </c>
      <c r="U43" s="84" t="e">
        <f aca="true" t="shared" si="28" ref="U43:AI43">(U13+U14+U15+U29+U30-U44)/U11*100</f>
        <v>#DIV/0!</v>
      </c>
      <c r="V43" s="84" t="e">
        <f t="shared" si="28"/>
        <v>#DIV/0!</v>
      </c>
      <c r="W43" s="84" t="e">
        <f t="shared" si="28"/>
        <v>#DIV/0!</v>
      </c>
      <c r="X43" s="84" t="e">
        <f t="shared" si="28"/>
        <v>#DIV/0!</v>
      </c>
      <c r="Y43" s="84" t="e">
        <f t="shared" si="28"/>
        <v>#DIV/0!</v>
      </c>
      <c r="Z43" s="84" t="e">
        <f t="shared" si="28"/>
        <v>#DIV/0!</v>
      </c>
      <c r="AA43" s="84" t="e">
        <f t="shared" si="28"/>
        <v>#DIV/0!</v>
      </c>
      <c r="AB43" s="84" t="e">
        <f t="shared" si="28"/>
        <v>#DIV/0!</v>
      </c>
      <c r="AC43" s="84" t="e">
        <f t="shared" si="28"/>
        <v>#DIV/0!</v>
      </c>
      <c r="AD43" s="84" t="e">
        <f t="shared" si="28"/>
        <v>#DIV/0!</v>
      </c>
      <c r="AE43" s="84" t="e">
        <f t="shared" si="28"/>
        <v>#DIV/0!</v>
      </c>
      <c r="AF43" s="84" t="e">
        <f t="shared" si="28"/>
        <v>#DIV/0!</v>
      </c>
      <c r="AG43" s="84" t="e">
        <f t="shared" si="28"/>
        <v>#DIV/0!</v>
      </c>
      <c r="AH43" s="84" t="e">
        <f t="shared" si="28"/>
        <v>#DIV/0!</v>
      </c>
      <c r="AI43" s="84" t="e">
        <f t="shared" si="28"/>
        <v>#DIV/0!</v>
      </c>
      <c r="AJ43" s="84" t="e">
        <f aca="true" t="shared" si="29" ref="AJ43:AQ43">(AJ13+AJ14+AJ15+AJ29+AJ30-AJ44)/AJ11*100</f>
        <v>#DIV/0!</v>
      </c>
      <c r="AK43" s="84" t="e">
        <f t="shared" si="29"/>
        <v>#DIV/0!</v>
      </c>
      <c r="AL43" s="84" t="e">
        <f t="shared" si="29"/>
        <v>#DIV/0!</v>
      </c>
      <c r="AM43" s="84" t="e">
        <f t="shared" si="29"/>
        <v>#DIV/0!</v>
      </c>
      <c r="AN43" s="84" t="e">
        <f t="shared" si="29"/>
        <v>#DIV/0!</v>
      </c>
      <c r="AO43" s="84" t="e">
        <f t="shared" si="29"/>
        <v>#DIV/0!</v>
      </c>
      <c r="AP43" s="84" t="e">
        <f t="shared" si="29"/>
        <v>#DIV/0!</v>
      </c>
      <c r="AQ43" s="84" t="e">
        <f t="shared" si="29"/>
        <v>#DIV/0!</v>
      </c>
      <c r="AR43" s="84" t="e">
        <f>(AR13+AR14+AR15+AR29+AR30-AR44)/AR11*100</f>
        <v>#DIV/0!</v>
      </c>
      <c r="AS43" s="7"/>
      <c r="AT43" s="9"/>
      <c r="AU43" s="9"/>
    </row>
    <row r="44" spans="1:44" s="9" customFormat="1" ht="72" customHeight="1">
      <c r="A44" s="47" t="s">
        <v>87</v>
      </c>
      <c r="B44" s="29"/>
      <c r="C44" s="29"/>
      <c r="D44" s="29"/>
      <c r="E44" s="29">
        <v>1284575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7" s="5" customFormat="1" ht="33.75" customHeight="1">
      <c r="A45" s="48" t="s">
        <v>36</v>
      </c>
      <c r="B45" s="85" t="s">
        <v>23</v>
      </c>
      <c r="C45" s="85" t="s">
        <v>23</v>
      </c>
      <c r="D45" s="85" t="s">
        <v>23</v>
      </c>
      <c r="E45" s="86">
        <f>E8+E25+E26-E12</f>
        <v>472206</v>
      </c>
      <c r="F45" s="86">
        <f aca="true" t="shared" si="30" ref="F45:AR45">F8+F25+F26-F12</f>
        <v>296147</v>
      </c>
      <c r="G45" s="86">
        <f t="shared" si="30"/>
        <v>240000</v>
      </c>
      <c r="H45" s="86">
        <f t="shared" si="30"/>
        <v>430000</v>
      </c>
      <c r="I45" s="86">
        <f t="shared" si="30"/>
        <v>366050</v>
      </c>
      <c r="J45" s="86">
        <f t="shared" si="30"/>
        <v>187581</v>
      </c>
      <c r="K45" s="86">
        <f t="shared" si="30"/>
        <v>206608</v>
      </c>
      <c r="L45" s="86">
        <f t="shared" si="30"/>
        <v>0</v>
      </c>
      <c r="M45" s="86">
        <f t="shared" si="30"/>
        <v>0</v>
      </c>
      <c r="N45" s="86">
        <f t="shared" si="30"/>
        <v>0</v>
      </c>
      <c r="O45" s="86">
        <f t="shared" si="30"/>
        <v>0</v>
      </c>
      <c r="P45" s="86">
        <f t="shared" si="30"/>
        <v>0</v>
      </c>
      <c r="Q45" s="86">
        <f t="shared" si="30"/>
        <v>0</v>
      </c>
      <c r="R45" s="86">
        <f t="shared" si="30"/>
        <v>0</v>
      </c>
      <c r="S45" s="86">
        <f t="shared" si="30"/>
        <v>0</v>
      </c>
      <c r="T45" s="86">
        <f t="shared" si="30"/>
        <v>0</v>
      </c>
      <c r="U45" s="86">
        <f t="shared" si="30"/>
        <v>0</v>
      </c>
      <c r="V45" s="86">
        <f t="shared" si="30"/>
        <v>0</v>
      </c>
      <c r="W45" s="86">
        <f t="shared" si="30"/>
        <v>0</v>
      </c>
      <c r="X45" s="86">
        <f t="shared" si="30"/>
        <v>0</v>
      </c>
      <c r="Y45" s="86">
        <f t="shared" si="30"/>
        <v>0</v>
      </c>
      <c r="Z45" s="86">
        <f t="shared" si="30"/>
        <v>0</v>
      </c>
      <c r="AA45" s="86">
        <f t="shared" si="30"/>
        <v>0</v>
      </c>
      <c r="AB45" s="86">
        <f t="shared" si="30"/>
        <v>0</v>
      </c>
      <c r="AC45" s="86">
        <f t="shared" si="30"/>
        <v>0</v>
      </c>
      <c r="AD45" s="86">
        <f t="shared" si="30"/>
        <v>0</v>
      </c>
      <c r="AE45" s="86">
        <f t="shared" si="30"/>
        <v>0</v>
      </c>
      <c r="AF45" s="86">
        <f t="shared" si="30"/>
        <v>0</v>
      </c>
      <c r="AG45" s="86">
        <f t="shared" si="30"/>
        <v>0</v>
      </c>
      <c r="AH45" s="86">
        <f t="shared" si="30"/>
        <v>0</v>
      </c>
      <c r="AI45" s="86">
        <f t="shared" si="30"/>
        <v>0</v>
      </c>
      <c r="AJ45" s="86">
        <f t="shared" si="30"/>
        <v>0</v>
      </c>
      <c r="AK45" s="86">
        <f t="shared" si="30"/>
        <v>0</v>
      </c>
      <c r="AL45" s="86">
        <f t="shared" si="30"/>
        <v>0</v>
      </c>
      <c r="AM45" s="86">
        <f t="shared" si="30"/>
        <v>0</v>
      </c>
      <c r="AN45" s="86">
        <f t="shared" si="30"/>
        <v>0</v>
      </c>
      <c r="AO45" s="86">
        <f t="shared" si="30"/>
        <v>0</v>
      </c>
      <c r="AP45" s="86">
        <f t="shared" si="30"/>
        <v>0</v>
      </c>
      <c r="AQ45" s="86">
        <f t="shared" si="30"/>
        <v>0</v>
      </c>
      <c r="AR45" s="86">
        <f t="shared" si="30"/>
        <v>0</v>
      </c>
      <c r="AS45" s="7"/>
      <c r="AT45" s="9"/>
      <c r="AU45" s="9"/>
    </row>
    <row r="46" spans="1:47" s="5" customFormat="1" ht="44.25" customHeight="1">
      <c r="A46" s="49" t="s">
        <v>37</v>
      </c>
      <c r="B46" s="87"/>
      <c r="C46" s="87"/>
      <c r="D46" s="87"/>
      <c r="E46" s="87">
        <f>(E29+E30+E13+E14+E15-E44)/E11</f>
        <v>0.023552687361627963</v>
      </c>
      <c r="F46" s="87">
        <f>(F29+F30+F13+F14+F15-F44)/F11</f>
        <v>0.046478406655150094</v>
      </c>
      <c r="G46" s="87">
        <f aca="true" t="shared" si="31" ref="G46:T46">(G29+G30+G13+G14+G15-G44)/G11</f>
        <v>0.04220073296797114</v>
      </c>
      <c r="H46" s="87">
        <f t="shared" si="31"/>
        <v>0.041274208910995876</v>
      </c>
      <c r="I46" s="87">
        <f t="shared" si="31"/>
        <v>0.03642655975307399</v>
      </c>
      <c r="J46" s="87">
        <f t="shared" si="31"/>
        <v>0.026934162134079457</v>
      </c>
      <c r="K46" s="87">
        <f t="shared" si="31"/>
        <v>0.025374867665706846</v>
      </c>
      <c r="L46" s="87" t="e">
        <f t="shared" si="31"/>
        <v>#DIV/0!</v>
      </c>
      <c r="M46" s="87" t="e">
        <f t="shared" si="31"/>
        <v>#DIV/0!</v>
      </c>
      <c r="N46" s="87" t="e">
        <f t="shared" si="31"/>
        <v>#DIV/0!</v>
      </c>
      <c r="O46" s="87" t="e">
        <f t="shared" si="31"/>
        <v>#DIV/0!</v>
      </c>
      <c r="P46" s="87" t="e">
        <f t="shared" si="31"/>
        <v>#DIV/0!</v>
      </c>
      <c r="Q46" s="87" t="e">
        <f t="shared" si="31"/>
        <v>#DIV/0!</v>
      </c>
      <c r="R46" s="87" t="e">
        <f t="shared" si="31"/>
        <v>#DIV/0!</v>
      </c>
      <c r="S46" s="87" t="e">
        <f t="shared" si="31"/>
        <v>#DIV/0!</v>
      </c>
      <c r="T46" s="87" t="e">
        <f t="shared" si="31"/>
        <v>#DIV/0!</v>
      </c>
      <c r="U46" s="87" t="e">
        <f aca="true" t="shared" si="32" ref="U46:AI46">(U29+U30+U13+U14+U15-U44)/U11</f>
        <v>#DIV/0!</v>
      </c>
      <c r="V46" s="87" t="e">
        <f t="shared" si="32"/>
        <v>#DIV/0!</v>
      </c>
      <c r="W46" s="87" t="e">
        <f t="shared" si="32"/>
        <v>#DIV/0!</v>
      </c>
      <c r="X46" s="87" t="e">
        <f t="shared" si="32"/>
        <v>#DIV/0!</v>
      </c>
      <c r="Y46" s="87" t="e">
        <f t="shared" si="32"/>
        <v>#DIV/0!</v>
      </c>
      <c r="Z46" s="87" t="e">
        <f t="shared" si="32"/>
        <v>#DIV/0!</v>
      </c>
      <c r="AA46" s="87" t="e">
        <f t="shared" si="32"/>
        <v>#DIV/0!</v>
      </c>
      <c r="AB46" s="87" t="e">
        <f t="shared" si="32"/>
        <v>#DIV/0!</v>
      </c>
      <c r="AC46" s="87" t="e">
        <f t="shared" si="32"/>
        <v>#DIV/0!</v>
      </c>
      <c r="AD46" s="87" t="e">
        <f t="shared" si="32"/>
        <v>#DIV/0!</v>
      </c>
      <c r="AE46" s="87" t="e">
        <f t="shared" si="32"/>
        <v>#DIV/0!</v>
      </c>
      <c r="AF46" s="87" t="e">
        <f t="shared" si="32"/>
        <v>#DIV/0!</v>
      </c>
      <c r="AG46" s="87" t="e">
        <f t="shared" si="32"/>
        <v>#DIV/0!</v>
      </c>
      <c r="AH46" s="87" t="e">
        <f t="shared" si="32"/>
        <v>#DIV/0!</v>
      </c>
      <c r="AI46" s="87" t="e">
        <f t="shared" si="32"/>
        <v>#DIV/0!</v>
      </c>
      <c r="AJ46" s="87" t="e">
        <f aca="true" t="shared" si="33" ref="AJ46:AQ46">(AJ29+AJ30+AJ13+AJ14+AJ15-AJ44)/AJ11</f>
        <v>#DIV/0!</v>
      </c>
      <c r="AK46" s="87" t="e">
        <f t="shared" si="33"/>
        <v>#DIV/0!</v>
      </c>
      <c r="AL46" s="87" t="e">
        <f t="shared" si="33"/>
        <v>#DIV/0!</v>
      </c>
      <c r="AM46" s="87" t="e">
        <f t="shared" si="33"/>
        <v>#DIV/0!</v>
      </c>
      <c r="AN46" s="87" t="e">
        <f t="shared" si="33"/>
        <v>#DIV/0!</v>
      </c>
      <c r="AO46" s="87" t="e">
        <f t="shared" si="33"/>
        <v>#DIV/0!</v>
      </c>
      <c r="AP46" s="87" t="e">
        <f t="shared" si="33"/>
        <v>#DIV/0!</v>
      </c>
      <c r="AQ46" s="87" t="e">
        <f t="shared" si="33"/>
        <v>#DIV/0!</v>
      </c>
      <c r="AR46" s="87" t="e">
        <f>(AR29+AR30+AR13+AR14+AR15-AR44)/AR11</f>
        <v>#DIV/0!</v>
      </c>
      <c r="AS46" s="7"/>
      <c r="AT46" s="9"/>
      <c r="AU46" s="9"/>
    </row>
    <row r="47" spans="1:47" s="5" customFormat="1" ht="42" customHeight="1">
      <c r="A47" s="50" t="s">
        <v>89</v>
      </c>
      <c r="B47" s="88"/>
      <c r="C47" s="88"/>
      <c r="D47" s="88"/>
      <c r="E47" s="89" t="str">
        <f>IF(E46&lt;=E48,"TAK","NIE")</f>
        <v>TAK</v>
      </c>
      <c r="F47" s="89" t="str">
        <f aca="true" t="shared" si="34" ref="F47:T47">IF(F46&lt;=F48,"TAK","NIE")</f>
        <v>TAK</v>
      </c>
      <c r="G47" s="89" t="str">
        <f t="shared" si="34"/>
        <v>TAK</v>
      </c>
      <c r="H47" s="89" t="str">
        <f t="shared" si="34"/>
        <v>TAK</v>
      </c>
      <c r="I47" s="89" t="str">
        <f t="shared" si="34"/>
        <v>TAK</v>
      </c>
      <c r="J47" s="89" t="str">
        <f t="shared" si="34"/>
        <v>TAK</v>
      </c>
      <c r="K47" s="89" t="str">
        <f t="shared" si="34"/>
        <v>TAK</v>
      </c>
      <c r="L47" s="89" t="e">
        <f t="shared" si="34"/>
        <v>#DIV/0!</v>
      </c>
      <c r="M47" s="89" t="e">
        <f t="shared" si="34"/>
        <v>#DIV/0!</v>
      </c>
      <c r="N47" s="89" t="e">
        <f t="shared" si="34"/>
        <v>#DIV/0!</v>
      </c>
      <c r="O47" s="89" t="e">
        <f t="shared" si="34"/>
        <v>#DIV/0!</v>
      </c>
      <c r="P47" s="89" t="e">
        <f t="shared" si="34"/>
        <v>#DIV/0!</v>
      </c>
      <c r="Q47" s="89" t="e">
        <f t="shared" si="34"/>
        <v>#DIV/0!</v>
      </c>
      <c r="R47" s="89" t="e">
        <f t="shared" si="34"/>
        <v>#DIV/0!</v>
      </c>
      <c r="S47" s="89" t="e">
        <f t="shared" si="34"/>
        <v>#DIV/0!</v>
      </c>
      <c r="T47" s="89" t="e">
        <f t="shared" si="34"/>
        <v>#DIV/0!</v>
      </c>
      <c r="U47" s="89" t="e">
        <f aca="true" t="shared" si="35" ref="U47:AI47">IF(U46&lt;=U48,"TAK","NIE")</f>
        <v>#DIV/0!</v>
      </c>
      <c r="V47" s="89" t="e">
        <f t="shared" si="35"/>
        <v>#DIV/0!</v>
      </c>
      <c r="W47" s="89" t="e">
        <f t="shared" si="35"/>
        <v>#DIV/0!</v>
      </c>
      <c r="X47" s="89" t="e">
        <f t="shared" si="35"/>
        <v>#DIV/0!</v>
      </c>
      <c r="Y47" s="89" t="e">
        <f t="shared" si="35"/>
        <v>#DIV/0!</v>
      </c>
      <c r="Z47" s="89" t="e">
        <f t="shared" si="35"/>
        <v>#DIV/0!</v>
      </c>
      <c r="AA47" s="89" t="e">
        <f t="shared" si="35"/>
        <v>#DIV/0!</v>
      </c>
      <c r="AB47" s="89" t="e">
        <f t="shared" si="35"/>
        <v>#DIV/0!</v>
      </c>
      <c r="AC47" s="89" t="e">
        <f t="shared" si="35"/>
        <v>#DIV/0!</v>
      </c>
      <c r="AD47" s="89" t="e">
        <f t="shared" si="35"/>
        <v>#DIV/0!</v>
      </c>
      <c r="AE47" s="89" t="e">
        <f t="shared" si="35"/>
        <v>#DIV/0!</v>
      </c>
      <c r="AF47" s="89" t="e">
        <f t="shared" si="35"/>
        <v>#DIV/0!</v>
      </c>
      <c r="AG47" s="89" t="e">
        <f t="shared" si="35"/>
        <v>#DIV/0!</v>
      </c>
      <c r="AH47" s="89" t="e">
        <f t="shared" si="35"/>
        <v>#DIV/0!</v>
      </c>
      <c r="AI47" s="89" t="e">
        <f t="shared" si="35"/>
        <v>#DIV/0!</v>
      </c>
      <c r="AJ47" s="89" t="e">
        <f aca="true" t="shared" si="36" ref="AJ47:AR47">IF(AJ46&lt;=AJ48,"TAK","NIE")</f>
        <v>#DIV/0!</v>
      </c>
      <c r="AK47" s="89" t="e">
        <f t="shared" si="36"/>
        <v>#DIV/0!</v>
      </c>
      <c r="AL47" s="89" t="e">
        <f t="shared" si="36"/>
        <v>#DIV/0!</v>
      </c>
      <c r="AM47" s="89" t="e">
        <f t="shared" si="36"/>
        <v>#DIV/0!</v>
      </c>
      <c r="AN47" s="89" t="e">
        <f t="shared" si="36"/>
        <v>#DIV/0!</v>
      </c>
      <c r="AO47" s="89" t="e">
        <f t="shared" si="36"/>
        <v>#DIV/0!</v>
      </c>
      <c r="AP47" s="89" t="e">
        <f t="shared" si="36"/>
        <v>#DIV/0!</v>
      </c>
      <c r="AQ47" s="89" t="e">
        <f t="shared" si="36"/>
        <v>#DIV/0!</v>
      </c>
      <c r="AR47" s="89" t="e">
        <f t="shared" si="36"/>
        <v>#DIV/0!</v>
      </c>
      <c r="AS47" s="7"/>
      <c r="AT47" s="9"/>
      <c r="AU47" s="9"/>
    </row>
    <row r="48" spans="1:47" s="5" customFormat="1" ht="48" customHeight="1">
      <c r="A48" s="49" t="s">
        <v>38</v>
      </c>
      <c r="B48" s="87"/>
      <c r="C48" s="87"/>
      <c r="D48" s="87"/>
      <c r="E48" s="87">
        <f aca="true" t="shared" si="37" ref="E48:AR48">1/3*((D8+D10-D12)/D11+(C8+C10-C12)/C11+(B8+B10-B12)/B11)</f>
        <v>0.11394931252307997</v>
      </c>
      <c r="F48" s="87">
        <f t="shared" si="37"/>
        <v>0.08478728118225412</v>
      </c>
      <c r="G48" s="87">
        <f t="shared" si="37"/>
        <v>0.05854902269458574</v>
      </c>
      <c r="H48" s="87">
        <f t="shared" si="37"/>
        <v>0.042590667834803225</v>
      </c>
      <c r="I48" s="87">
        <f t="shared" si="37"/>
        <v>0.047421259756166456</v>
      </c>
      <c r="J48" s="87">
        <f t="shared" si="37"/>
        <v>0.05107736547206716</v>
      </c>
      <c r="K48" s="87">
        <f t="shared" si="37"/>
        <v>0.05150087753548877</v>
      </c>
      <c r="L48" s="87">
        <f t="shared" si="37"/>
        <v>0.04540160548097</v>
      </c>
      <c r="M48" s="87" t="e">
        <f t="shared" si="37"/>
        <v>#DIV/0!</v>
      </c>
      <c r="N48" s="87" t="e">
        <f t="shared" si="37"/>
        <v>#DIV/0!</v>
      </c>
      <c r="O48" s="87" t="e">
        <f t="shared" si="37"/>
        <v>#DIV/0!</v>
      </c>
      <c r="P48" s="87" t="e">
        <f t="shared" si="37"/>
        <v>#DIV/0!</v>
      </c>
      <c r="Q48" s="87" t="e">
        <f t="shared" si="37"/>
        <v>#DIV/0!</v>
      </c>
      <c r="R48" s="87" t="e">
        <f t="shared" si="37"/>
        <v>#DIV/0!</v>
      </c>
      <c r="S48" s="87" t="e">
        <f t="shared" si="37"/>
        <v>#DIV/0!</v>
      </c>
      <c r="T48" s="87" t="e">
        <f t="shared" si="37"/>
        <v>#DIV/0!</v>
      </c>
      <c r="U48" s="87" t="e">
        <f t="shared" si="37"/>
        <v>#DIV/0!</v>
      </c>
      <c r="V48" s="87" t="e">
        <f t="shared" si="37"/>
        <v>#DIV/0!</v>
      </c>
      <c r="W48" s="87" t="e">
        <f t="shared" si="37"/>
        <v>#DIV/0!</v>
      </c>
      <c r="X48" s="87" t="e">
        <f t="shared" si="37"/>
        <v>#DIV/0!</v>
      </c>
      <c r="Y48" s="87" t="e">
        <f t="shared" si="37"/>
        <v>#DIV/0!</v>
      </c>
      <c r="Z48" s="87" t="e">
        <f t="shared" si="37"/>
        <v>#DIV/0!</v>
      </c>
      <c r="AA48" s="87" t="e">
        <f t="shared" si="37"/>
        <v>#DIV/0!</v>
      </c>
      <c r="AB48" s="87" t="e">
        <f t="shared" si="37"/>
        <v>#DIV/0!</v>
      </c>
      <c r="AC48" s="87" t="e">
        <f t="shared" si="37"/>
        <v>#DIV/0!</v>
      </c>
      <c r="AD48" s="87" t="e">
        <f t="shared" si="37"/>
        <v>#DIV/0!</v>
      </c>
      <c r="AE48" s="87" t="e">
        <f t="shared" si="37"/>
        <v>#DIV/0!</v>
      </c>
      <c r="AF48" s="87" t="e">
        <f t="shared" si="37"/>
        <v>#DIV/0!</v>
      </c>
      <c r="AG48" s="87" t="e">
        <f t="shared" si="37"/>
        <v>#DIV/0!</v>
      </c>
      <c r="AH48" s="87" t="e">
        <f t="shared" si="37"/>
        <v>#DIV/0!</v>
      </c>
      <c r="AI48" s="87" t="e">
        <f t="shared" si="37"/>
        <v>#DIV/0!</v>
      </c>
      <c r="AJ48" s="87" t="e">
        <f t="shared" si="37"/>
        <v>#DIV/0!</v>
      </c>
      <c r="AK48" s="87" t="e">
        <f t="shared" si="37"/>
        <v>#DIV/0!</v>
      </c>
      <c r="AL48" s="87" t="e">
        <f t="shared" si="37"/>
        <v>#DIV/0!</v>
      </c>
      <c r="AM48" s="87" t="e">
        <f t="shared" si="37"/>
        <v>#DIV/0!</v>
      </c>
      <c r="AN48" s="87" t="e">
        <f t="shared" si="37"/>
        <v>#DIV/0!</v>
      </c>
      <c r="AO48" s="87" t="e">
        <f t="shared" si="37"/>
        <v>#DIV/0!</v>
      </c>
      <c r="AP48" s="87" t="e">
        <f t="shared" si="37"/>
        <v>#DIV/0!</v>
      </c>
      <c r="AQ48" s="87" t="e">
        <f t="shared" si="37"/>
        <v>#DIV/0!</v>
      </c>
      <c r="AR48" s="87" t="e">
        <f t="shared" si="37"/>
        <v>#DIV/0!</v>
      </c>
      <c r="AS48" s="7"/>
      <c r="AT48" s="9"/>
      <c r="AU48" s="9"/>
    </row>
    <row r="49" spans="1:47" ht="15.75" customHeight="1">
      <c r="A49" s="1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59"/>
      <c r="AT49" s="59"/>
      <c r="AU49" s="59"/>
    </row>
    <row r="50" spans="1:47" ht="12.7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59"/>
      <c r="AT50" s="59"/>
      <c r="AU50" s="59"/>
    </row>
    <row r="51" spans="1:47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59"/>
      <c r="AT51" s="59"/>
      <c r="AU51" s="59"/>
    </row>
    <row r="52" spans="1:47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59"/>
      <c r="AT52" s="59"/>
      <c r="AU52" s="59"/>
    </row>
    <row r="53" spans="1:47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59"/>
      <c r="AT53" s="59"/>
      <c r="AU53" s="59"/>
    </row>
    <row r="54" spans="1:47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59"/>
      <c r="AT54" s="59"/>
      <c r="AU54" s="59"/>
    </row>
    <row r="55" spans="1:47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59"/>
      <c r="AT55" s="59"/>
      <c r="AU55" s="59"/>
    </row>
    <row r="56" spans="1:47" ht="9" customHeight="1">
      <c r="A56" s="7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59"/>
      <c r="AT56" s="59"/>
      <c r="AU56" s="59"/>
    </row>
    <row r="57" spans="1:47" ht="12.75">
      <c r="A57" s="7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59"/>
      <c r="AT57" s="59"/>
      <c r="AU57" s="59"/>
    </row>
    <row r="58" spans="1:47" ht="19.5" customHeight="1">
      <c r="A58" s="77" t="s">
        <v>115</v>
      </c>
      <c r="B58" s="3"/>
      <c r="C58" s="3"/>
      <c r="D58" s="3"/>
      <c r="E58" s="78" t="s">
        <v>3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59"/>
      <c r="AT58" s="59"/>
      <c r="AU58" s="59"/>
    </row>
    <row r="59" spans="1:47" ht="12.75">
      <c r="A59" s="78" t="s">
        <v>114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59"/>
      <c r="AT59" s="59"/>
      <c r="AU59" s="59"/>
    </row>
    <row r="60" spans="1:47" ht="12.75">
      <c r="A60" s="78" t="s">
        <v>88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59"/>
      <c r="AT60" s="59"/>
      <c r="AU60" s="59"/>
    </row>
    <row r="61" spans="1:47" ht="12.75">
      <c r="A61" s="4" t="s">
        <v>116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59"/>
      <c r="AT61" s="59"/>
      <c r="AU61" s="59"/>
    </row>
    <row r="62" spans="1:4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59"/>
      <c r="AT62" s="59"/>
      <c r="AU62" s="59"/>
    </row>
    <row r="63" spans="1:4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59"/>
      <c r="AT63" s="59"/>
      <c r="AU63" s="59"/>
    </row>
    <row r="64" spans="1:4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59"/>
      <c r="AT64" s="59"/>
      <c r="AU64" s="59"/>
    </row>
    <row r="65" spans="1:4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59"/>
      <c r="AT65" s="59"/>
      <c r="AU65" s="59"/>
    </row>
  </sheetData>
  <sheetProtection password="D82A" sheet="1"/>
  <mergeCells count="2">
    <mergeCell ref="E6:E7"/>
    <mergeCell ref="F6:T6"/>
  </mergeCells>
  <printOptions/>
  <pageMargins left="0.77" right="0" top="0.5905511811023623" bottom="0.3937007874015748" header="0.5118110236220472" footer="0.5118110236220472"/>
  <pageSetup horizontalDpi="600" verticalDpi="600" orientation="landscape" paperSize="9" scale="75" r:id="rId1"/>
  <rowBreaks count="2" manualBreakCount="2">
    <brk id="33" max="255" man="1"/>
    <brk id="4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9"/>
  <sheetViews>
    <sheetView view="pageBreakPreview" zoomScaleSheetLayoutView="100" zoomScalePageLayoutView="0" workbookViewId="0" topLeftCell="K1">
      <selection activeCell="K13" sqref="K13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13.75390625" style="0" customWidth="1"/>
    <col min="4" max="4" width="11.75390625" style="0" customWidth="1"/>
    <col min="5" max="5" width="13.75390625" style="0" customWidth="1"/>
    <col min="6" max="6" width="11.75390625" style="0" customWidth="1"/>
    <col min="7" max="7" width="13.75390625" style="0" customWidth="1"/>
    <col min="8" max="8" width="11.75390625" style="0" customWidth="1"/>
    <col min="9" max="9" width="13.75390625" style="0" customWidth="1"/>
    <col min="10" max="10" width="11.75390625" style="0" customWidth="1"/>
    <col min="11" max="11" width="13.75390625" style="0" customWidth="1"/>
    <col min="12" max="12" width="11.75390625" style="0" customWidth="1"/>
    <col min="13" max="13" width="13.75390625" style="0" customWidth="1"/>
    <col min="14" max="14" width="11.75390625" style="0" customWidth="1"/>
    <col min="15" max="15" width="13.75390625" style="0" customWidth="1"/>
    <col min="16" max="16" width="11.75390625" style="0" customWidth="1"/>
    <col min="17" max="17" width="13.75390625" style="0" customWidth="1"/>
    <col min="18" max="18" width="11.75390625" style="0" customWidth="1"/>
    <col min="19" max="19" width="13.75390625" style="0" customWidth="1"/>
    <col min="20" max="20" width="11.75390625" style="0" customWidth="1"/>
    <col min="21" max="21" width="13.75390625" style="0" customWidth="1"/>
    <col min="22" max="22" width="11.75390625" style="0" customWidth="1"/>
    <col min="23" max="23" width="13.75390625" style="0" customWidth="1"/>
    <col min="24" max="24" width="11.75390625" style="0" customWidth="1"/>
    <col min="25" max="25" width="13.75390625" style="0" customWidth="1"/>
    <col min="26" max="26" width="11.75390625" style="0" customWidth="1"/>
    <col min="27" max="27" width="13.75390625" style="0" customWidth="1"/>
    <col min="28" max="28" width="11.75390625" style="0" customWidth="1"/>
    <col min="29" max="29" width="13.75390625" style="0" customWidth="1"/>
    <col min="30" max="30" width="11.75390625" style="0" customWidth="1"/>
    <col min="31" max="31" width="13.75390625" style="0" customWidth="1"/>
    <col min="32" max="32" width="11.75390625" style="0" customWidth="1"/>
    <col min="33" max="33" width="13.75390625" style="0" customWidth="1"/>
    <col min="34" max="34" width="11.75390625" style="0" customWidth="1"/>
    <col min="35" max="35" width="13.75390625" style="0" customWidth="1"/>
    <col min="36" max="36" width="11.75390625" style="0" customWidth="1"/>
    <col min="37" max="37" width="13.75390625" style="0" customWidth="1"/>
    <col min="38" max="38" width="11.75390625" style="0" customWidth="1"/>
    <col min="39" max="39" width="13.75390625" style="0" customWidth="1"/>
    <col min="40" max="40" width="11.75390625" style="0" customWidth="1"/>
    <col min="41" max="41" width="13.75390625" style="0" customWidth="1"/>
    <col min="42" max="42" width="11.75390625" style="0" customWidth="1"/>
    <col min="43" max="43" width="13.75390625" style="0" customWidth="1"/>
    <col min="44" max="44" width="11.75390625" style="0" customWidth="1"/>
    <col min="45" max="45" width="13.75390625" style="0" customWidth="1"/>
    <col min="46" max="46" width="11.75390625" style="0" customWidth="1"/>
    <col min="47" max="47" width="13.75390625" style="0" customWidth="1"/>
    <col min="48" max="48" width="11.75390625" style="0" customWidth="1"/>
    <col min="49" max="49" width="13.75390625" style="0" customWidth="1"/>
    <col min="50" max="50" width="11.75390625" style="0" customWidth="1"/>
    <col min="51" max="51" width="13.75390625" style="0" customWidth="1"/>
    <col min="52" max="52" width="11.75390625" style="0" customWidth="1"/>
    <col min="53" max="53" width="13.75390625" style="0" customWidth="1"/>
    <col min="54" max="54" width="11.75390625" style="0" customWidth="1"/>
    <col min="55" max="55" width="13.75390625" style="0" customWidth="1"/>
    <col min="56" max="56" width="11.75390625" style="0" customWidth="1"/>
    <col min="57" max="57" width="13.75390625" style="0" customWidth="1"/>
    <col min="58" max="58" width="11.75390625" style="0" customWidth="1"/>
    <col min="59" max="59" width="13.75390625" style="0" customWidth="1"/>
    <col min="60" max="60" width="11.75390625" style="0" customWidth="1"/>
    <col min="61" max="61" width="13.75390625" style="0" customWidth="1"/>
    <col min="62" max="62" width="11.75390625" style="0" customWidth="1"/>
    <col min="63" max="63" width="13.75390625" style="0" customWidth="1"/>
    <col min="64" max="64" width="11.75390625" style="0" customWidth="1"/>
    <col min="65" max="65" width="13.75390625" style="0" customWidth="1"/>
    <col min="66" max="66" width="11.75390625" style="0" customWidth="1"/>
    <col min="67" max="67" width="13.75390625" style="0" customWidth="1"/>
    <col min="68" max="68" width="11.75390625" style="0" customWidth="1"/>
    <col min="69" max="69" width="13.75390625" style="0" customWidth="1"/>
    <col min="70" max="70" width="11.75390625" style="0" customWidth="1"/>
    <col min="71" max="71" width="13.75390625" style="0" customWidth="1"/>
    <col min="72" max="72" width="11.75390625" style="0" customWidth="1"/>
    <col min="73" max="73" width="13.75390625" style="0" customWidth="1"/>
    <col min="74" max="74" width="11.75390625" style="0" customWidth="1"/>
    <col min="75" max="75" width="13.75390625" style="0" customWidth="1"/>
    <col min="76" max="76" width="11.75390625" style="0" customWidth="1"/>
    <col min="77" max="77" width="13.75390625" style="0" customWidth="1"/>
    <col min="78" max="78" width="11.75390625" style="0" customWidth="1"/>
    <col min="79" max="79" width="13.75390625" style="0" customWidth="1"/>
    <col min="80" max="80" width="11.75390625" style="0" customWidth="1"/>
    <col min="81" max="81" width="13.75390625" style="0" customWidth="1"/>
    <col min="82" max="82" width="11.75390625" style="0" customWidth="1"/>
  </cols>
  <sheetData>
    <row r="1" spans="1:86" ht="4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23" t="s">
        <v>10</v>
      </c>
      <c r="AA1" s="123"/>
      <c r="AB1" s="123"/>
      <c r="AC1" s="123"/>
      <c r="AD1" s="123"/>
      <c r="AE1" s="123"/>
      <c r="AF1" s="123"/>
      <c r="AG1" s="123"/>
      <c r="AH1" s="12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21" customHeight="1">
      <c r="A2" s="4"/>
      <c r="B2" s="13"/>
      <c r="C2" s="4"/>
      <c r="D2" s="56"/>
      <c r="E2" s="117" t="s">
        <v>102</v>
      </c>
      <c r="F2" s="56"/>
      <c r="G2" s="4"/>
      <c r="H2" s="56"/>
      <c r="I2" s="4"/>
      <c r="J2" s="56"/>
      <c r="K2" s="4"/>
      <c r="L2" s="56"/>
      <c r="M2" s="4"/>
      <c r="N2" s="56"/>
      <c r="O2" s="4"/>
      <c r="P2" s="56"/>
      <c r="Q2" s="4"/>
      <c r="R2" s="56"/>
      <c r="S2" s="4"/>
      <c r="T2" s="56"/>
      <c r="U2" s="4"/>
      <c r="V2" s="56"/>
      <c r="W2" s="4"/>
      <c r="X2" s="56"/>
      <c r="Y2" s="4"/>
      <c r="Z2" s="56"/>
      <c r="AA2" s="4"/>
      <c r="AB2" s="56"/>
      <c r="AC2" s="4"/>
      <c r="AD2" s="56"/>
      <c r="AE2" s="4"/>
      <c r="AF2" s="56"/>
      <c r="AG2" s="4"/>
      <c r="AH2" s="56"/>
      <c r="AI2" s="4"/>
      <c r="AJ2" s="56"/>
      <c r="AK2" s="4"/>
      <c r="AL2" s="56"/>
      <c r="AM2" s="4"/>
      <c r="AN2" s="56"/>
      <c r="AO2" s="4"/>
      <c r="AP2" s="56"/>
      <c r="AQ2" s="4"/>
      <c r="AR2" s="56"/>
      <c r="AS2" s="4"/>
      <c r="AT2" s="56"/>
      <c r="AU2" s="4"/>
      <c r="AV2" s="56"/>
      <c r="AW2" s="4"/>
      <c r="AX2" s="56"/>
      <c r="AY2" s="4"/>
      <c r="AZ2" s="56"/>
      <c r="BA2" s="4"/>
      <c r="BB2" s="56"/>
      <c r="BC2" s="4"/>
      <c r="BD2" s="56"/>
      <c r="BE2" s="4"/>
      <c r="BF2" s="56"/>
      <c r="BG2" s="4"/>
      <c r="BH2" s="56"/>
      <c r="BI2" s="4"/>
      <c r="BJ2" s="56"/>
      <c r="BK2" s="4"/>
      <c r="BL2" s="56"/>
      <c r="BM2" s="4"/>
      <c r="BN2" s="56"/>
      <c r="BO2" s="4"/>
      <c r="BP2" s="56"/>
      <c r="BQ2" s="4"/>
      <c r="BR2" s="56"/>
      <c r="BS2" s="4"/>
      <c r="BT2" s="56"/>
      <c r="BU2" s="4"/>
      <c r="BV2" s="56"/>
      <c r="BW2" s="4"/>
      <c r="BX2" s="56"/>
      <c r="BY2" s="4"/>
      <c r="BZ2" s="56"/>
      <c r="CA2" s="4"/>
      <c r="CB2" s="56"/>
      <c r="CC2" s="4"/>
      <c r="CD2" s="56"/>
      <c r="CE2" s="4"/>
      <c r="CF2" s="4"/>
      <c r="CG2" s="4"/>
      <c r="CH2" s="4"/>
    </row>
    <row r="3" spans="1:86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9.5" customHeight="1">
      <c r="A4" s="125" t="s">
        <v>9</v>
      </c>
      <c r="B4" s="124" t="s">
        <v>8</v>
      </c>
      <c r="C4" s="122" t="s">
        <v>15</v>
      </c>
      <c r="D4" s="122"/>
      <c r="E4" s="122" t="s">
        <v>16</v>
      </c>
      <c r="F4" s="122"/>
      <c r="G4" s="122" t="s">
        <v>17</v>
      </c>
      <c r="H4" s="122"/>
      <c r="I4" s="122" t="s">
        <v>18</v>
      </c>
      <c r="J4" s="122"/>
      <c r="K4" s="122" t="s">
        <v>19</v>
      </c>
      <c r="L4" s="122"/>
      <c r="M4" s="122" t="s">
        <v>20</v>
      </c>
      <c r="N4" s="122"/>
      <c r="O4" s="122" t="s">
        <v>21</v>
      </c>
      <c r="P4" s="122"/>
      <c r="Q4" s="122" t="s">
        <v>22</v>
      </c>
      <c r="R4" s="122"/>
      <c r="S4" s="122" t="s">
        <v>25</v>
      </c>
      <c r="T4" s="122"/>
      <c r="U4" s="122" t="s">
        <v>26</v>
      </c>
      <c r="V4" s="122"/>
      <c r="W4" s="122" t="s">
        <v>27</v>
      </c>
      <c r="X4" s="122"/>
      <c r="Y4" s="122" t="s">
        <v>28</v>
      </c>
      <c r="Z4" s="122"/>
      <c r="AA4" s="122" t="s">
        <v>29</v>
      </c>
      <c r="AB4" s="122"/>
      <c r="AC4" s="122" t="s">
        <v>30</v>
      </c>
      <c r="AD4" s="122"/>
      <c r="AE4" s="122" t="s">
        <v>32</v>
      </c>
      <c r="AF4" s="122"/>
      <c r="AG4" s="122" t="s">
        <v>53</v>
      </c>
      <c r="AH4" s="122"/>
      <c r="AI4" s="122" t="s">
        <v>54</v>
      </c>
      <c r="AJ4" s="122"/>
      <c r="AK4" s="122" t="s">
        <v>55</v>
      </c>
      <c r="AL4" s="122"/>
      <c r="AM4" s="122" t="s">
        <v>56</v>
      </c>
      <c r="AN4" s="122"/>
      <c r="AO4" s="122" t="s">
        <v>57</v>
      </c>
      <c r="AP4" s="122"/>
      <c r="AQ4" s="122" t="s">
        <v>58</v>
      </c>
      <c r="AR4" s="122"/>
      <c r="AS4" s="122" t="s">
        <v>59</v>
      </c>
      <c r="AT4" s="122"/>
      <c r="AU4" s="122" t="s">
        <v>60</v>
      </c>
      <c r="AV4" s="122"/>
      <c r="AW4" s="122" t="s">
        <v>61</v>
      </c>
      <c r="AX4" s="122"/>
      <c r="AY4" s="122" t="s">
        <v>62</v>
      </c>
      <c r="AZ4" s="122"/>
      <c r="BA4" s="122" t="s">
        <v>63</v>
      </c>
      <c r="BB4" s="122"/>
      <c r="BC4" s="122" t="s">
        <v>64</v>
      </c>
      <c r="BD4" s="122"/>
      <c r="BE4" s="122" t="s">
        <v>65</v>
      </c>
      <c r="BF4" s="122"/>
      <c r="BG4" s="122" t="s">
        <v>66</v>
      </c>
      <c r="BH4" s="122"/>
      <c r="BI4" s="122" t="s">
        <v>67</v>
      </c>
      <c r="BJ4" s="122"/>
      <c r="BK4" s="122" t="s">
        <v>91</v>
      </c>
      <c r="BL4" s="122"/>
      <c r="BM4" s="122" t="s">
        <v>92</v>
      </c>
      <c r="BN4" s="122"/>
      <c r="BO4" s="122" t="s">
        <v>93</v>
      </c>
      <c r="BP4" s="122"/>
      <c r="BQ4" s="122" t="s">
        <v>94</v>
      </c>
      <c r="BR4" s="122"/>
      <c r="BS4" s="122" t="s">
        <v>95</v>
      </c>
      <c r="BT4" s="122"/>
      <c r="BU4" s="122" t="s">
        <v>96</v>
      </c>
      <c r="BV4" s="122"/>
      <c r="BW4" s="122" t="s">
        <v>97</v>
      </c>
      <c r="BX4" s="122"/>
      <c r="BY4" s="122" t="s">
        <v>98</v>
      </c>
      <c r="BZ4" s="122"/>
      <c r="CA4" s="122" t="s">
        <v>99</v>
      </c>
      <c r="CB4" s="122"/>
      <c r="CC4" s="122" t="s">
        <v>100</v>
      </c>
      <c r="CD4" s="122"/>
      <c r="CE4" s="4"/>
      <c r="CF4" s="4"/>
      <c r="CG4" s="4"/>
      <c r="CH4" s="4"/>
    </row>
    <row r="5" spans="1:86" ht="21" customHeight="1">
      <c r="A5" s="125"/>
      <c r="B5" s="124"/>
      <c r="C5" s="90" t="s">
        <v>6</v>
      </c>
      <c r="D5" s="90" t="s">
        <v>7</v>
      </c>
      <c r="E5" s="90" t="s">
        <v>6</v>
      </c>
      <c r="F5" s="90" t="s">
        <v>7</v>
      </c>
      <c r="G5" s="90" t="s">
        <v>6</v>
      </c>
      <c r="H5" s="90" t="s">
        <v>7</v>
      </c>
      <c r="I5" s="90" t="s">
        <v>6</v>
      </c>
      <c r="J5" s="90" t="s">
        <v>7</v>
      </c>
      <c r="K5" s="90" t="s">
        <v>6</v>
      </c>
      <c r="L5" s="90" t="s">
        <v>7</v>
      </c>
      <c r="M5" s="90" t="s">
        <v>6</v>
      </c>
      <c r="N5" s="90" t="s">
        <v>7</v>
      </c>
      <c r="O5" s="90" t="s">
        <v>6</v>
      </c>
      <c r="P5" s="90" t="s">
        <v>7</v>
      </c>
      <c r="Q5" s="90" t="s">
        <v>6</v>
      </c>
      <c r="R5" s="90" t="s">
        <v>7</v>
      </c>
      <c r="S5" s="90" t="s">
        <v>6</v>
      </c>
      <c r="T5" s="90" t="s">
        <v>7</v>
      </c>
      <c r="U5" s="90" t="s">
        <v>6</v>
      </c>
      <c r="V5" s="90" t="s">
        <v>7</v>
      </c>
      <c r="W5" s="90" t="s">
        <v>6</v>
      </c>
      <c r="X5" s="90" t="s">
        <v>7</v>
      </c>
      <c r="Y5" s="90" t="s">
        <v>6</v>
      </c>
      <c r="Z5" s="90" t="s">
        <v>7</v>
      </c>
      <c r="AA5" s="90" t="s">
        <v>6</v>
      </c>
      <c r="AB5" s="90" t="s">
        <v>7</v>
      </c>
      <c r="AC5" s="90" t="s">
        <v>6</v>
      </c>
      <c r="AD5" s="90" t="s">
        <v>7</v>
      </c>
      <c r="AE5" s="90" t="s">
        <v>6</v>
      </c>
      <c r="AF5" s="90" t="s">
        <v>7</v>
      </c>
      <c r="AG5" s="90" t="s">
        <v>6</v>
      </c>
      <c r="AH5" s="90" t="s">
        <v>7</v>
      </c>
      <c r="AI5" s="90" t="s">
        <v>6</v>
      </c>
      <c r="AJ5" s="90" t="s">
        <v>7</v>
      </c>
      <c r="AK5" s="90" t="s">
        <v>6</v>
      </c>
      <c r="AL5" s="90" t="s">
        <v>7</v>
      </c>
      <c r="AM5" s="90" t="s">
        <v>6</v>
      </c>
      <c r="AN5" s="90" t="s">
        <v>7</v>
      </c>
      <c r="AO5" s="90" t="s">
        <v>6</v>
      </c>
      <c r="AP5" s="90" t="s">
        <v>7</v>
      </c>
      <c r="AQ5" s="90" t="s">
        <v>6</v>
      </c>
      <c r="AR5" s="90" t="s">
        <v>7</v>
      </c>
      <c r="AS5" s="90" t="s">
        <v>6</v>
      </c>
      <c r="AT5" s="90" t="s">
        <v>7</v>
      </c>
      <c r="AU5" s="90" t="s">
        <v>6</v>
      </c>
      <c r="AV5" s="90" t="s">
        <v>7</v>
      </c>
      <c r="AW5" s="90" t="s">
        <v>6</v>
      </c>
      <c r="AX5" s="90" t="s">
        <v>7</v>
      </c>
      <c r="AY5" s="90" t="s">
        <v>6</v>
      </c>
      <c r="AZ5" s="90" t="s">
        <v>7</v>
      </c>
      <c r="BA5" s="90" t="s">
        <v>6</v>
      </c>
      <c r="BB5" s="90" t="s">
        <v>7</v>
      </c>
      <c r="BC5" s="90" t="s">
        <v>6</v>
      </c>
      <c r="BD5" s="90" t="s">
        <v>7</v>
      </c>
      <c r="BE5" s="90" t="s">
        <v>6</v>
      </c>
      <c r="BF5" s="90" t="s">
        <v>7</v>
      </c>
      <c r="BG5" s="90" t="s">
        <v>6</v>
      </c>
      <c r="BH5" s="90" t="s">
        <v>7</v>
      </c>
      <c r="BI5" s="90" t="s">
        <v>6</v>
      </c>
      <c r="BJ5" s="90" t="s">
        <v>7</v>
      </c>
      <c r="BK5" s="90" t="s">
        <v>6</v>
      </c>
      <c r="BL5" s="90" t="s">
        <v>7</v>
      </c>
      <c r="BM5" s="90" t="s">
        <v>6</v>
      </c>
      <c r="BN5" s="90" t="s">
        <v>7</v>
      </c>
      <c r="BO5" s="90" t="s">
        <v>6</v>
      </c>
      <c r="BP5" s="90" t="s">
        <v>7</v>
      </c>
      <c r="BQ5" s="90" t="s">
        <v>6</v>
      </c>
      <c r="BR5" s="90" t="s">
        <v>7</v>
      </c>
      <c r="BS5" s="90" t="s">
        <v>6</v>
      </c>
      <c r="BT5" s="90" t="s">
        <v>7</v>
      </c>
      <c r="BU5" s="90" t="s">
        <v>6</v>
      </c>
      <c r="BV5" s="90" t="s">
        <v>7</v>
      </c>
      <c r="BW5" s="90" t="s">
        <v>6</v>
      </c>
      <c r="BX5" s="90" t="s">
        <v>7</v>
      </c>
      <c r="BY5" s="90" t="s">
        <v>6</v>
      </c>
      <c r="BZ5" s="90" t="s">
        <v>7</v>
      </c>
      <c r="CA5" s="90" t="s">
        <v>6</v>
      </c>
      <c r="CB5" s="90" t="s">
        <v>7</v>
      </c>
      <c r="CC5" s="90" t="s">
        <v>6</v>
      </c>
      <c r="CD5" s="90" t="s">
        <v>7</v>
      </c>
      <c r="CE5" s="4"/>
      <c r="CF5" s="4"/>
      <c r="CG5" s="4"/>
      <c r="CH5" s="4"/>
    </row>
    <row r="6" spans="1:86" ht="43.5" customHeight="1">
      <c r="A6" s="91" t="s">
        <v>11</v>
      </c>
      <c r="B6" s="92" t="s">
        <v>107</v>
      </c>
      <c r="C6" s="107">
        <v>2091095.4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  <c r="CF6" s="4"/>
      <c r="CG6" s="4"/>
      <c r="CH6" s="4"/>
    </row>
    <row r="7" spans="1:86" ht="18" customHeight="1">
      <c r="A7" s="93">
        <v>1</v>
      </c>
      <c r="B7" s="94" t="s">
        <v>51</v>
      </c>
      <c r="C7" s="107">
        <v>200000</v>
      </c>
      <c r="D7" s="107">
        <v>39000</v>
      </c>
      <c r="E7" s="107">
        <v>200000</v>
      </c>
      <c r="F7" s="107">
        <v>23000</v>
      </c>
      <c r="G7" s="107">
        <v>200000</v>
      </c>
      <c r="H7" s="107">
        <v>18000</v>
      </c>
      <c r="I7" s="107">
        <v>200000</v>
      </c>
      <c r="J7" s="107">
        <v>15000</v>
      </c>
      <c r="K7" s="107">
        <v>169520.4</v>
      </c>
      <c r="L7" s="107">
        <v>13000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  <c r="CF7" s="4"/>
      <c r="CG7" s="4"/>
      <c r="CH7" s="4"/>
    </row>
    <row r="8" spans="1:86" ht="19.5" customHeight="1">
      <c r="A8" s="93">
        <v>2</v>
      </c>
      <c r="B8" s="94" t="s">
        <v>50</v>
      </c>
      <c r="C8" s="107">
        <v>1271575</v>
      </c>
      <c r="D8" s="107">
        <v>13000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8"/>
      <c r="CF8" s="4"/>
      <c r="CG8" s="4"/>
      <c r="CH8" s="4"/>
    </row>
    <row r="9" spans="1:86" ht="28.5" customHeight="1" thickBot="1">
      <c r="A9" s="95">
        <v>3</v>
      </c>
      <c r="B9" s="96" t="s">
        <v>90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8"/>
      <c r="CF9" s="4"/>
      <c r="CG9" s="4"/>
      <c r="CH9" s="4"/>
    </row>
    <row r="10" spans="1:86" ht="45.75" customHeight="1" thickBot="1">
      <c r="A10" s="97"/>
      <c r="B10" s="98" t="s">
        <v>44</v>
      </c>
      <c r="C10" s="115">
        <f aca="true" t="shared" si="0" ref="C10:L10">C7+C8+C9</f>
        <v>1471575</v>
      </c>
      <c r="D10" s="115">
        <f t="shared" si="0"/>
        <v>52000</v>
      </c>
      <c r="E10" s="115">
        <f t="shared" si="0"/>
        <v>200000</v>
      </c>
      <c r="F10" s="115">
        <f t="shared" si="0"/>
        <v>23000</v>
      </c>
      <c r="G10" s="115">
        <f t="shared" si="0"/>
        <v>200000</v>
      </c>
      <c r="H10" s="115">
        <f t="shared" si="0"/>
        <v>18000</v>
      </c>
      <c r="I10" s="115">
        <f t="shared" si="0"/>
        <v>200000</v>
      </c>
      <c r="J10" s="115">
        <f t="shared" si="0"/>
        <v>15000</v>
      </c>
      <c r="K10" s="115">
        <f t="shared" si="0"/>
        <v>169520.4</v>
      </c>
      <c r="L10" s="115">
        <f t="shared" si="0"/>
        <v>13000</v>
      </c>
      <c r="M10" s="115">
        <f aca="true" t="shared" si="1" ref="M10:AJ10">M7+M8+M9</f>
        <v>0</v>
      </c>
      <c r="N10" s="115">
        <f t="shared" si="1"/>
        <v>0</v>
      </c>
      <c r="O10" s="115">
        <f t="shared" si="1"/>
        <v>0</v>
      </c>
      <c r="P10" s="115">
        <f t="shared" si="1"/>
        <v>0</v>
      </c>
      <c r="Q10" s="115">
        <f t="shared" si="1"/>
        <v>0</v>
      </c>
      <c r="R10" s="115">
        <f t="shared" si="1"/>
        <v>0</v>
      </c>
      <c r="S10" s="115">
        <f t="shared" si="1"/>
        <v>0</v>
      </c>
      <c r="T10" s="115">
        <f t="shared" si="1"/>
        <v>0</v>
      </c>
      <c r="U10" s="115">
        <f t="shared" si="1"/>
        <v>0</v>
      </c>
      <c r="V10" s="115">
        <f t="shared" si="1"/>
        <v>0</v>
      </c>
      <c r="W10" s="115">
        <f t="shared" si="1"/>
        <v>0</v>
      </c>
      <c r="X10" s="115">
        <f t="shared" si="1"/>
        <v>0</v>
      </c>
      <c r="Y10" s="115">
        <f t="shared" si="1"/>
        <v>0</v>
      </c>
      <c r="Z10" s="115">
        <f t="shared" si="1"/>
        <v>0</v>
      </c>
      <c r="AA10" s="115">
        <f t="shared" si="1"/>
        <v>0</v>
      </c>
      <c r="AB10" s="115">
        <f t="shared" si="1"/>
        <v>0</v>
      </c>
      <c r="AC10" s="115">
        <f aca="true" t="shared" si="2" ref="AC10:AH10">AC7+AC8+AC9</f>
        <v>0</v>
      </c>
      <c r="AD10" s="115">
        <f t="shared" si="2"/>
        <v>0</v>
      </c>
      <c r="AE10" s="115">
        <f t="shared" si="2"/>
        <v>0</v>
      </c>
      <c r="AF10" s="115">
        <f t="shared" si="2"/>
        <v>0</v>
      </c>
      <c r="AG10" s="115">
        <f t="shared" si="2"/>
        <v>0</v>
      </c>
      <c r="AH10" s="115">
        <f t="shared" si="2"/>
        <v>0</v>
      </c>
      <c r="AI10" s="115">
        <f t="shared" si="1"/>
        <v>0</v>
      </c>
      <c r="AJ10" s="115">
        <f t="shared" si="1"/>
        <v>0</v>
      </c>
      <c r="AK10" s="115">
        <f aca="true" t="shared" si="3" ref="AK10:BN10">AK7+AK8+AK9</f>
        <v>0</v>
      </c>
      <c r="AL10" s="115">
        <f t="shared" si="3"/>
        <v>0</v>
      </c>
      <c r="AM10" s="115">
        <f t="shared" si="3"/>
        <v>0</v>
      </c>
      <c r="AN10" s="115">
        <f t="shared" si="3"/>
        <v>0</v>
      </c>
      <c r="AO10" s="115">
        <f t="shared" si="3"/>
        <v>0</v>
      </c>
      <c r="AP10" s="115">
        <f t="shared" si="3"/>
        <v>0</v>
      </c>
      <c r="AQ10" s="115">
        <f t="shared" si="3"/>
        <v>0</v>
      </c>
      <c r="AR10" s="115">
        <f t="shared" si="3"/>
        <v>0</v>
      </c>
      <c r="AS10" s="115">
        <f t="shared" si="3"/>
        <v>0</v>
      </c>
      <c r="AT10" s="115">
        <f t="shared" si="3"/>
        <v>0</v>
      </c>
      <c r="AU10" s="115">
        <f t="shared" si="3"/>
        <v>0</v>
      </c>
      <c r="AV10" s="115">
        <f t="shared" si="3"/>
        <v>0</v>
      </c>
      <c r="AW10" s="115">
        <f t="shared" si="3"/>
        <v>0</v>
      </c>
      <c r="AX10" s="115">
        <f t="shared" si="3"/>
        <v>0</v>
      </c>
      <c r="AY10" s="115">
        <f t="shared" si="3"/>
        <v>0</v>
      </c>
      <c r="AZ10" s="115">
        <f t="shared" si="3"/>
        <v>0</v>
      </c>
      <c r="BA10" s="115">
        <f t="shared" si="3"/>
        <v>0</v>
      </c>
      <c r="BB10" s="115">
        <f t="shared" si="3"/>
        <v>0</v>
      </c>
      <c r="BC10" s="115">
        <f t="shared" si="3"/>
        <v>0</v>
      </c>
      <c r="BD10" s="115">
        <f t="shared" si="3"/>
        <v>0</v>
      </c>
      <c r="BE10" s="115">
        <f t="shared" si="3"/>
        <v>0</v>
      </c>
      <c r="BF10" s="115">
        <f t="shared" si="3"/>
        <v>0</v>
      </c>
      <c r="BG10" s="115">
        <f t="shared" si="3"/>
        <v>0</v>
      </c>
      <c r="BH10" s="115">
        <f t="shared" si="3"/>
        <v>0</v>
      </c>
      <c r="BI10" s="115">
        <f t="shared" si="3"/>
        <v>0</v>
      </c>
      <c r="BJ10" s="115">
        <f t="shared" si="3"/>
        <v>0</v>
      </c>
      <c r="BK10" s="115">
        <f t="shared" si="3"/>
        <v>0</v>
      </c>
      <c r="BL10" s="115">
        <f t="shared" si="3"/>
        <v>0</v>
      </c>
      <c r="BM10" s="115">
        <f t="shared" si="3"/>
        <v>0</v>
      </c>
      <c r="BN10" s="115">
        <f t="shared" si="3"/>
        <v>0</v>
      </c>
      <c r="BO10" s="115">
        <f aca="true" t="shared" si="4" ref="BO10:CD10">BO7+BO8+BO9</f>
        <v>0</v>
      </c>
      <c r="BP10" s="115">
        <f t="shared" si="4"/>
        <v>0</v>
      </c>
      <c r="BQ10" s="115">
        <f t="shared" si="4"/>
        <v>0</v>
      </c>
      <c r="BR10" s="115">
        <f t="shared" si="4"/>
        <v>0</v>
      </c>
      <c r="BS10" s="115">
        <f t="shared" si="4"/>
        <v>0</v>
      </c>
      <c r="BT10" s="115">
        <f t="shared" si="4"/>
        <v>0</v>
      </c>
      <c r="BU10" s="115">
        <f t="shared" si="4"/>
        <v>0</v>
      </c>
      <c r="BV10" s="115">
        <f t="shared" si="4"/>
        <v>0</v>
      </c>
      <c r="BW10" s="115">
        <f t="shared" si="4"/>
        <v>0</v>
      </c>
      <c r="BX10" s="115">
        <f t="shared" si="4"/>
        <v>0</v>
      </c>
      <c r="BY10" s="115">
        <f t="shared" si="4"/>
        <v>0</v>
      </c>
      <c r="BZ10" s="115">
        <f t="shared" si="4"/>
        <v>0</v>
      </c>
      <c r="CA10" s="115">
        <f t="shared" si="4"/>
        <v>0</v>
      </c>
      <c r="CB10" s="115">
        <f t="shared" si="4"/>
        <v>0</v>
      </c>
      <c r="CC10" s="115">
        <f t="shared" si="4"/>
        <v>0</v>
      </c>
      <c r="CD10" s="115">
        <f t="shared" si="4"/>
        <v>0</v>
      </c>
      <c r="CE10" s="116"/>
      <c r="CF10" s="4"/>
      <c r="CG10" s="4"/>
      <c r="CH10" s="4"/>
    </row>
    <row r="11" spans="1:86" ht="45.75" customHeight="1" thickBot="1">
      <c r="A11" s="99" t="s">
        <v>12</v>
      </c>
      <c r="B11" s="100" t="s">
        <v>45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08"/>
      <c r="CF11" s="4"/>
      <c r="CG11" s="4"/>
      <c r="CH11" s="4"/>
    </row>
    <row r="12" spans="1:86" ht="33" customHeight="1">
      <c r="A12" s="101" t="s">
        <v>13</v>
      </c>
      <c r="B12" s="102" t="s">
        <v>46</v>
      </c>
      <c r="C12" s="111">
        <v>2417898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08"/>
      <c r="CF12" s="4"/>
      <c r="CG12" s="4"/>
      <c r="CH12" s="4"/>
    </row>
    <row r="13" spans="1:86" ht="45.75" customHeight="1">
      <c r="A13" s="103" t="s">
        <v>43</v>
      </c>
      <c r="B13" s="104" t="s">
        <v>106</v>
      </c>
      <c r="C13" s="112">
        <v>1097000</v>
      </c>
      <c r="D13" s="112">
        <v>3000</v>
      </c>
      <c r="E13" s="112">
        <v>150000</v>
      </c>
      <c r="F13" s="112">
        <v>27000</v>
      </c>
      <c r="G13" s="112">
        <v>150000</v>
      </c>
      <c r="H13" s="112">
        <v>27000</v>
      </c>
      <c r="I13" s="112">
        <v>150000</v>
      </c>
      <c r="J13" s="112">
        <v>25000</v>
      </c>
      <c r="K13" s="112">
        <v>150000</v>
      </c>
      <c r="L13" s="112">
        <v>22000</v>
      </c>
      <c r="M13" s="112">
        <v>250000</v>
      </c>
      <c r="N13" s="112">
        <v>20000</v>
      </c>
      <c r="O13" s="112">
        <v>247000</v>
      </c>
      <c r="P13" s="112">
        <v>15000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08"/>
      <c r="CF13" s="4"/>
      <c r="CG13" s="4"/>
      <c r="CH13" s="4"/>
    </row>
    <row r="14" spans="1:86" ht="23.25" customHeight="1">
      <c r="A14" s="93">
        <v>1</v>
      </c>
      <c r="B14" s="94" t="s">
        <v>49</v>
      </c>
      <c r="C14" s="113">
        <v>1097000</v>
      </c>
      <c r="D14" s="113">
        <v>3000</v>
      </c>
      <c r="E14" s="113">
        <v>150000</v>
      </c>
      <c r="F14" s="113">
        <v>27000</v>
      </c>
      <c r="G14" s="113">
        <v>150000</v>
      </c>
      <c r="H14" s="113">
        <v>27000</v>
      </c>
      <c r="I14" s="113">
        <v>150000</v>
      </c>
      <c r="J14" s="113">
        <v>25000</v>
      </c>
      <c r="K14" s="113">
        <v>150000</v>
      </c>
      <c r="L14" s="113">
        <v>22000</v>
      </c>
      <c r="M14" s="113">
        <v>250000</v>
      </c>
      <c r="N14" s="113">
        <v>20000</v>
      </c>
      <c r="O14" s="113">
        <v>247000</v>
      </c>
      <c r="P14" s="113">
        <v>15000</v>
      </c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08"/>
      <c r="CF14" s="4"/>
      <c r="CG14" s="4"/>
      <c r="CH14" s="4"/>
    </row>
    <row r="15" spans="1:86" ht="21" customHeight="1">
      <c r="A15" s="93">
        <v>2</v>
      </c>
      <c r="B15" s="94" t="s">
        <v>52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08"/>
      <c r="CF15" s="4"/>
      <c r="CG15" s="4"/>
      <c r="CH15" s="4"/>
    </row>
    <row r="16" spans="1:86" ht="27.75" customHeight="1" thickBot="1">
      <c r="A16" s="95">
        <v>3</v>
      </c>
      <c r="B16" s="96" t="s">
        <v>90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08"/>
      <c r="CF16" s="4"/>
      <c r="CG16" s="4"/>
      <c r="CH16" s="4"/>
    </row>
    <row r="17" spans="1:86" ht="57" customHeight="1" thickBot="1">
      <c r="A17" s="105"/>
      <c r="B17" s="106" t="s">
        <v>47</v>
      </c>
      <c r="C17" s="115">
        <f aca="true" t="shared" si="5" ref="C17:AH17">C11+C12+C13</f>
        <v>3514898</v>
      </c>
      <c r="D17" s="115">
        <f t="shared" si="5"/>
        <v>3000</v>
      </c>
      <c r="E17" s="115">
        <f t="shared" si="5"/>
        <v>150000</v>
      </c>
      <c r="F17" s="115">
        <f t="shared" si="5"/>
        <v>27000</v>
      </c>
      <c r="G17" s="115">
        <f t="shared" si="5"/>
        <v>150000</v>
      </c>
      <c r="H17" s="115">
        <f t="shared" si="5"/>
        <v>27000</v>
      </c>
      <c r="I17" s="115">
        <f t="shared" si="5"/>
        <v>150000</v>
      </c>
      <c r="J17" s="115">
        <f t="shared" si="5"/>
        <v>25000</v>
      </c>
      <c r="K17" s="115">
        <f t="shared" si="5"/>
        <v>150000</v>
      </c>
      <c r="L17" s="115">
        <f t="shared" si="5"/>
        <v>22000</v>
      </c>
      <c r="M17" s="115">
        <f t="shared" si="5"/>
        <v>250000</v>
      </c>
      <c r="N17" s="115">
        <f t="shared" si="5"/>
        <v>20000</v>
      </c>
      <c r="O17" s="115">
        <f t="shared" si="5"/>
        <v>247000</v>
      </c>
      <c r="P17" s="115">
        <f t="shared" si="5"/>
        <v>15000</v>
      </c>
      <c r="Q17" s="115">
        <f t="shared" si="5"/>
        <v>0</v>
      </c>
      <c r="R17" s="115">
        <f t="shared" si="5"/>
        <v>0</v>
      </c>
      <c r="S17" s="115">
        <f t="shared" si="5"/>
        <v>0</v>
      </c>
      <c r="T17" s="115">
        <f t="shared" si="5"/>
        <v>0</v>
      </c>
      <c r="U17" s="115">
        <f t="shared" si="5"/>
        <v>0</v>
      </c>
      <c r="V17" s="115">
        <f t="shared" si="5"/>
        <v>0</v>
      </c>
      <c r="W17" s="115">
        <f t="shared" si="5"/>
        <v>0</v>
      </c>
      <c r="X17" s="115">
        <f t="shared" si="5"/>
        <v>0</v>
      </c>
      <c r="Y17" s="115">
        <f t="shared" si="5"/>
        <v>0</v>
      </c>
      <c r="Z17" s="115">
        <f t="shared" si="5"/>
        <v>0</v>
      </c>
      <c r="AA17" s="115">
        <f t="shared" si="5"/>
        <v>0</v>
      </c>
      <c r="AB17" s="115">
        <f t="shared" si="5"/>
        <v>0</v>
      </c>
      <c r="AC17" s="115">
        <f t="shared" si="5"/>
        <v>0</v>
      </c>
      <c r="AD17" s="115">
        <f t="shared" si="5"/>
        <v>0</v>
      </c>
      <c r="AE17" s="115">
        <f t="shared" si="5"/>
        <v>0</v>
      </c>
      <c r="AF17" s="115">
        <f t="shared" si="5"/>
        <v>0</v>
      </c>
      <c r="AG17" s="115">
        <f t="shared" si="5"/>
        <v>0</v>
      </c>
      <c r="AH17" s="115">
        <f t="shared" si="5"/>
        <v>0</v>
      </c>
      <c r="AI17" s="115">
        <f aca="true" t="shared" si="6" ref="AI17:BN17">AI11+AI12+AI13</f>
        <v>0</v>
      </c>
      <c r="AJ17" s="115">
        <f t="shared" si="6"/>
        <v>0</v>
      </c>
      <c r="AK17" s="115">
        <f t="shared" si="6"/>
        <v>0</v>
      </c>
      <c r="AL17" s="115">
        <f t="shared" si="6"/>
        <v>0</v>
      </c>
      <c r="AM17" s="115">
        <f t="shared" si="6"/>
        <v>0</v>
      </c>
      <c r="AN17" s="115">
        <f t="shared" si="6"/>
        <v>0</v>
      </c>
      <c r="AO17" s="115">
        <f t="shared" si="6"/>
        <v>0</v>
      </c>
      <c r="AP17" s="115">
        <f t="shared" si="6"/>
        <v>0</v>
      </c>
      <c r="AQ17" s="115">
        <f t="shared" si="6"/>
        <v>0</v>
      </c>
      <c r="AR17" s="115">
        <f t="shared" si="6"/>
        <v>0</v>
      </c>
      <c r="AS17" s="115">
        <f t="shared" si="6"/>
        <v>0</v>
      </c>
      <c r="AT17" s="115">
        <f t="shared" si="6"/>
        <v>0</v>
      </c>
      <c r="AU17" s="115">
        <f t="shared" si="6"/>
        <v>0</v>
      </c>
      <c r="AV17" s="115">
        <f t="shared" si="6"/>
        <v>0</v>
      </c>
      <c r="AW17" s="115">
        <f t="shared" si="6"/>
        <v>0</v>
      </c>
      <c r="AX17" s="115">
        <f t="shared" si="6"/>
        <v>0</v>
      </c>
      <c r="AY17" s="115">
        <f t="shared" si="6"/>
        <v>0</v>
      </c>
      <c r="AZ17" s="115">
        <f t="shared" si="6"/>
        <v>0</v>
      </c>
      <c r="BA17" s="115">
        <f t="shared" si="6"/>
        <v>0</v>
      </c>
      <c r="BB17" s="115">
        <f t="shared" si="6"/>
        <v>0</v>
      </c>
      <c r="BC17" s="115">
        <f t="shared" si="6"/>
        <v>0</v>
      </c>
      <c r="BD17" s="115">
        <f t="shared" si="6"/>
        <v>0</v>
      </c>
      <c r="BE17" s="115">
        <f t="shared" si="6"/>
        <v>0</v>
      </c>
      <c r="BF17" s="115">
        <f t="shared" si="6"/>
        <v>0</v>
      </c>
      <c r="BG17" s="115">
        <f t="shared" si="6"/>
        <v>0</v>
      </c>
      <c r="BH17" s="115">
        <f t="shared" si="6"/>
        <v>0</v>
      </c>
      <c r="BI17" s="115">
        <f t="shared" si="6"/>
        <v>0</v>
      </c>
      <c r="BJ17" s="115">
        <f t="shared" si="6"/>
        <v>0</v>
      </c>
      <c r="BK17" s="115">
        <f t="shared" si="6"/>
        <v>0</v>
      </c>
      <c r="BL17" s="115">
        <f t="shared" si="6"/>
        <v>0</v>
      </c>
      <c r="BM17" s="115">
        <f t="shared" si="6"/>
        <v>0</v>
      </c>
      <c r="BN17" s="115">
        <f t="shared" si="6"/>
        <v>0</v>
      </c>
      <c r="BO17" s="115">
        <f aca="true" t="shared" si="7" ref="BO17:CD17">BO11+BO12+BO13</f>
        <v>0</v>
      </c>
      <c r="BP17" s="115">
        <f t="shared" si="7"/>
        <v>0</v>
      </c>
      <c r="BQ17" s="115">
        <f t="shared" si="7"/>
        <v>0</v>
      </c>
      <c r="BR17" s="115">
        <f t="shared" si="7"/>
        <v>0</v>
      </c>
      <c r="BS17" s="115">
        <f t="shared" si="7"/>
        <v>0</v>
      </c>
      <c r="BT17" s="115">
        <f t="shared" si="7"/>
        <v>0</v>
      </c>
      <c r="BU17" s="115">
        <f t="shared" si="7"/>
        <v>0</v>
      </c>
      <c r="BV17" s="115">
        <f t="shared" si="7"/>
        <v>0</v>
      </c>
      <c r="BW17" s="115">
        <f t="shared" si="7"/>
        <v>0</v>
      </c>
      <c r="BX17" s="115">
        <f t="shared" si="7"/>
        <v>0</v>
      </c>
      <c r="BY17" s="115">
        <f t="shared" si="7"/>
        <v>0</v>
      </c>
      <c r="BZ17" s="115">
        <f t="shared" si="7"/>
        <v>0</v>
      </c>
      <c r="CA17" s="115">
        <f t="shared" si="7"/>
        <v>0</v>
      </c>
      <c r="CB17" s="115">
        <f t="shared" si="7"/>
        <v>0</v>
      </c>
      <c r="CC17" s="115">
        <f t="shared" si="7"/>
        <v>0</v>
      </c>
      <c r="CD17" s="115">
        <f t="shared" si="7"/>
        <v>0</v>
      </c>
      <c r="CE17" s="116"/>
      <c r="CF17" s="4"/>
      <c r="CG17" s="4"/>
      <c r="CH17" s="4"/>
    </row>
    <row r="18" spans="1:86" ht="62.25" customHeight="1" thickBot="1">
      <c r="A18" s="105"/>
      <c r="B18" s="106" t="s">
        <v>48</v>
      </c>
      <c r="C18" s="115">
        <f aca="true" t="shared" si="8" ref="C18:L18">C10+C17</f>
        <v>4986473</v>
      </c>
      <c r="D18" s="115">
        <f t="shared" si="8"/>
        <v>55000</v>
      </c>
      <c r="E18" s="115">
        <f t="shared" si="8"/>
        <v>350000</v>
      </c>
      <c r="F18" s="115">
        <f t="shared" si="8"/>
        <v>50000</v>
      </c>
      <c r="G18" s="115">
        <f t="shared" si="8"/>
        <v>350000</v>
      </c>
      <c r="H18" s="115">
        <f t="shared" si="8"/>
        <v>45000</v>
      </c>
      <c r="I18" s="115">
        <f t="shared" si="8"/>
        <v>350000</v>
      </c>
      <c r="J18" s="115">
        <f t="shared" si="8"/>
        <v>40000</v>
      </c>
      <c r="K18" s="115">
        <f t="shared" si="8"/>
        <v>319520.4</v>
      </c>
      <c r="L18" s="115">
        <f t="shared" si="8"/>
        <v>35000</v>
      </c>
      <c r="M18" s="115">
        <f aca="true" t="shared" si="9" ref="M18:AJ18">M10+M17</f>
        <v>250000</v>
      </c>
      <c r="N18" s="115">
        <f t="shared" si="9"/>
        <v>20000</v>
      </c>
      <c r="O18" s="115">
        <f t="shared" si="9"/>
        <v>247000</v>
      </c>
      <c r="P18" s="115">
        <f t="shared" si="9"/>
        <v>15000</v>
      </c>
      <c r="Q18" s="115">
        <f t="shared" si="9"/>
        <v>0</v>
      </c>
      <c r="R18" s="115">
        <f t="shared" si="9"/>
        <v>0</v>
      </c>
      <c r="S18" s="115">
        <f t="shared" si="9"/>
        <v>0</v>
      </c>
      <c r="T18" s="115">
        <f t="shared" si="9"/>
        <v>0</v>
      </c>
      <c r="U18" s="115">
        <f t="shared" si="9"/>
        <v>0</v>
      </c>
      <c r="V18" s="115">
        <f t="shared" si="9"/>
        <v>0</v>
      </c>
      <c r="W18" s="115">
        <f t="shared" si="9"/>
        <v>0</v>
      </c>
      <c r="X18" s="115">
        <f t="shared" si="9"/>
        <v>0</v>
      </c>
      <c r="Y18" s="115">
        <f t="shared" si="9"/>
        <v>0</v>
      </c>
      <c r="Z18" s="115">
        <f t="shared" si="9"/>
        <v>0</v>
      </c>
      <c r="AA18" s="115">
        <f t="shared" si="9"/>
        <v>0</v>
      </c>
      <c r="AB18" s="115">
        <f t="shared" si="9"/>
        <v>0</v>
      </c>
      <c r="AC18" s="115">
        <f aca="true" t="shared" si="10" ref="AC18:AH18">AC10+AC17</f>
        <v>0</v>
      </c>
      <c r="AD18" s="115">
        <f t="shared" si="10"/>
        <v>0</v>
      </c>
      <c r="AE18" s="115">
        <f t="shared" si="10"/>
        <v>0</v>
      </c>
      <c r="AF18" s="115">
        <f t="shared" si="10"/>
        <v>0</v>
      </c>
      <c r="AG18" s="115">
        <f t="shared" si="10"/>
        <v>0</v>
      </c>
      <c r="AH18" s="115">
        <f t="shared" si="10"/>
        <v>0</v>
      </c>
      <c r="AI18" s="115">
        <f t="shared" si="9"/>
        <v>0</v>
      </c>
      <c r="AJ18" s="115">
        <f t="shared" si="9"/>
        <v>0</v>
      </c>
      <c r="AK18" s="115">
        <f aca="true" t="shared" si="11" ref="AK18:BN18">AK10+AK17</f>
        <v>0</v>
      </c>
      <c r="AL18" s="115">
        <f t="shared" si="11"/>
        <v>0</v>
      </c>
      <c r="AM18" s="115">
        <f t="shared" si="11"/>
        <v>0</v>
      </c>
      <c r="AN18" s="115">
        <f t="shared" si="11"/>
        <v>0</v>
      </c>
      <c r="AO18" s="115">
        <f t="shared" si="11"/>
        <v>0</v>
      </c>
      <c r="AP18" s="115">
        <f t="shared" si="11"/>
        <v>0</v>
      </c>
      <c r="AQ18" s="115">
        <f t="shared" si="11"/>
        <v>0</v>
      </c>
      <c r="AR18" s="115">
        <f t="shared" si="11"/>
        <v>0</v>
      </c>
      <c r="AS18" s="115">
        <f t="shared" si="11"/>
        <v>0</v>
      </c>
      <c r="AT18" s="115">
        <f t="shared" si="11"/>
        <v>0</v>
      </c>
      <c r="AU18" s="115">
        <f t="shared" si="11"/>
        <v>0</v>
      </c>
      <c r="AV18" s="115">
        <f t="shared" si="11"/>
        <v>0</v>
      </c>
      <c r="AW18" s="115">
        <f t="shared" si="11"/>
        <v>0</v>
      </c>
      <c r="AX18" s="115">
        <f t="shared" si="11"/>
        <v>0</v>
      </c>
      <c r="AY18" s="115">
        <f t="shared" si="11"/>
        <v>0</v>
      </c>
      <c r="AZ18" s="115">
        <f t="shared" si="11"/>
        <v>0</v>
      </c>
      <c r="BA18" s="115">
        <f t="shared" si="11"/>
        <v>0</v>
      </c>
      <c r="BB18" s="115">
        <f t="shared" si="11"/>
        <v>0</v>
      </c>
      <c r="BC18" s="115">
        <f t="shared" si="11"/>
        <v>0</v>
      </c>
      <c r="BD18" s="115">
        <f t="shared" si="11"/>
        <v>0</v>
      </c>
      <c r="BE18" s="115">
        <f t="shared" si="11"/>
        <v>0</v>
      </c>
      <c r="BF18" s="115">
        <f t="shared" si="11"/>
        <v>0</v>
      </c>
      <c r="BG18" s="115">
        <f t="shared" si="11"/>
        <v>0</v>
      </c>
      <c r="BH18" s="115">
        <f t="shared" si="11"/>
        <v>0</v>
      </c>
      <c r="BI18" s="115">
        <f t="shared" si="11"/>
        <v>0</v>
      </c>
      <c r="BJ18" s="115">
        <f t="shared" si="11"/>
        <v>0</v>
      </c>
      <c r="BK18" s="115">
        <f t="shared" si="11"/>
        <v>0</v>
      </c>
      <c r="BL18" s="115">
        <f t="shared" si="11"/>
        <v>0</v>
      </c>
      <c r="BM18" s="115">
        <f t="shared" si="11"/>
        <v>0</v>
      </c>
      <c r="BN18" s="115">
        <f t="shared" si="11"/>
        <v>0</v>
      </c>
      <c r="BO18" s="115">
        <f aca="true" t="shared" si="12" ref="BO18:CD18">BO10+BO17</f>
        <v>0</v>
      </c>
      <c r="BP18" s="115">
        <f t="shared" si="12"/>
        <v>0</v>
      </c>
      <c r="BQ18" s="115">
        <f t="shared" si="12"/>
        <v>0</v>
      </c>
      <c r="BR18" s="115">
        <f t="shared" si="12"/>
        <v>0</v>
      </c>
      <c r="BS18" s="115">
        <f t="shared" si="12"/>
        <v>0</v>
      </c>
      <c r="BT18" s="115">
        <f t="shared" si="12"/>
        <v>0</v>
      </c>
      <c r="BU18" s="115">
        <f t="shared" si="12"/>
        <v>0</v>
      </c>
      <c r="BV18" s="115">
        <f t="shared" si="12"/>
        <v>0</v>
      </c>
      <c r="BW18" s="115">
        <f t="shared" si="12"/>
        <v>0</v>
      </c>
      <c r="BX18" s="115">
        <f t="shared" si="12"/>
        <v>0</v>
      </c>
      <c r="BY18" s="115">
        <f t="shared" si="12"/>
        <v>0</v>
      </c>
      <c r="BZ18" s="115">
        <f t="shared" si="12"/>
        <v>0</v>
      </c>
      <c r="CA18" s="115">
        <f t="shared" si="12"/>
        <v>0</v>
      </c>
      <c r="CB18" s="115">
        <f t="shared" si="12"/>
        <v>0</v>
      </c>
      <c r="CC18" s="115">
        <f t="shared" si="12"/>
        <v>0</v>
      </c>
      <c r="CD18" s="115">
        <f t="shared" si="12"/>
        <v>0</v>
      </c>
      <c r="CE18" s="116"/>
      <c r="CF18" s="4"/>
      <c r="CG18" s="4"/>
      <c r="CH18" s="4"/>
    </row>
    <row r="19" spans="1:86" ht="12.75">
      <c r="A19" s="79"/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79"/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5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5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5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5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5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5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5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</sheetData>
  <sheetProtection password="D84A" sheet="1"/>
  <mergeCells count="43">
    <mergeCell ref="BK4:BL4"/>
    <mergeCell ref="AU4:AV4"/>
    <mergeCell ref="AW4:AX4"/>
    <mergeCell ref="AY4:AZ4"/>
    <mergeCell ref="BA4:BB4"/>
    <mergeCell ref="BC4:BD4"/>
    <mergeCell ref="BE4:BF4"/>
    <mergeCell ref="AQ4:AR4"/>
    <mergeCell ref="AS4:AT4"/>
    <mergeCell ref="BG4:BH4"/>
    <mergeCell ref="BI4:BJ4"/>
    <mergeCell ref="AI4:AJ4"/>
    <mergeCell ref="AK4:AL4"/>
    <mergeCell ref="AM4:AN4"/>
    <mergeCell ref="AO4:AP4"/>
    <mergeCell ref="Z1:AH1"/>
    <mergeCell ref="I4:J4"/>
    <mergeCell ref="B4:B5"/>
    <mergeCell ref="A4:A5"/>
    <mergeCell ref="C4:D4"/>
    <mergeCell ref="E4:F4"/>
    <mergeCell ref="G4:H4"/>
    <mergeCell ref="K4:L4"/>
    <mergeCell ref="M4:N4"/>
    <mergeCell ref="O4:P4"/>
    <mergeCell ref="Q4:R4"/>
    <mergeCell ref="AG4:AH4"/>
    <mergeCell ref="S4:T4"/>
    <mergeCell ref="U4:V4"/>
    <mergeCell ref="W4:X4"/>
    <mergeCell ref="Y4:Z4"/>
    <mergeCell ref="AA4:AB4"/>
    <mergeCell ref="AC4:AD4"/>
    <mergeCell ref="AE4:AF4"/>
    <mergeCell ref="BY4:BZ4"/>
    <mergeCell ref="CA4:CB4"/>
    <mergeCell ref="CC4:CD4"/>
    <mergeCell ref="BM4:BN4"/>
    <mergeCell ref="BO4:BP4"/>
    <mergeCell ref="BQ4:BR4"/>
    <mergeCell ref="BS4:BT4"/>
    <mergeCell ref="BU4:BV4"/>
    <mergeCell ref="BW4:BX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Urzad Gminy</cp:lastModifiedBy>
  <cp:lastPrinted>2011-10-27T06:26:49Z</cp:lastPrinted>
  <dcterms:created xsi:type="dcterms:W3CDTF">2005-10-07T10:26:29Z</dcterms:created>
  <dcterms:modified xsi:type="dcterms:W3CDTF">2011-10-27T06:29:22Z</dcterms:modified>
  <cp:category/>
  <cp:version/>
  <cp:contentType/>
  <cp:contentStatus/>
</cp:coreProperties>
</file>